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  <definedName name="_xlnm.Print_Area" localSheetId="0">'Лист1'!$A$1:$H$294</definedName>
  </definedNames>
  <calcPr fullCalcOnLoad="1"/>
</workbook>
</file>

<file path=xl/sharedStrings.xml><?xml version="1.0" encoding="utf-8"?>
<sst xmlns="http://schemas.openxmlformats.org/spreadsheetml/2006/main" count="527" uniqueCount="117">
  <si>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</si>
  <si>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</si>
  <si>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</si>
  <si>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</si>
  <si>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</si>
  <si>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</si>
  <si>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</si>
  <si>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</si>
  <si>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</si>
  <si>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</si>
  <si>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</si>
  <si>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</si>
  <si>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</si>
  <si>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</si>
  <si>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</si>
  <si>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</si>
  <si>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</si>
  <si>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</si>
  <si>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</si>
  <si>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</si>
  <si>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02.03</t>
  </si>
  <si>
    <t>01.11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</si>
  <si>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</si>
  <si>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</si>
  <si>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</si>
  <si>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</si>
  <si>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</si>
  <si>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итого по разделу 05</t>
  </si>
  <si>
    <t>05.03</t>
  </si>
  <si>
    <t>итого по разделу 11</t>
  </si>
  <si>
    <t>290</t>
  </si>
  <si>
    <t>07.07</t>
  </si>
  <si>
    <t>итого по разделу 07</t>
  </si>
  <si>
    <t>перечисления другим бюджетам бюджетной системы РФ</t>
  </si>
  <si>
    <t>10.03</t>
  </si>
  <si>
    <t>226</t>
  </si>
  <si>
    <t>итого по разделу 10</t>
  </si>
  <si>
    <t>05.02</t>
  </si>
  <si>
    <t>прочие мероприятия</t>
  </si>
  <si>
    <t>340</t>
  </si>
  <si>
    <t>уличное освещение</t>
  </si>
  <si>
    <t>содержание дорог</t>
  </si>
  <si>
    <t>04.12</t>
  </si>
  <si>
    <t>итого по разделу 04</t>
  </si>
  <si>
    <t>итого по разделу 03</t>
  </si>
  <si>
    <t>03.14</t>
  </si>
  <si>
    <t>01.06</t>
  </si>
  <si>
    <t>03.09</t>
  </si>
  <si>
    <t>08.01</t>
  </si>
  <si>
    <t>итого по разделу 08</t>
  </si>
  <si>
    <t>10.04</t>
  </si>
  <si>
    <t>01.07</t>
  </si>
  <si>
    <t>Обеспечение проведения выборов и референдумов</t>
  </si>
  <si>
    <t>222</t>
  </si>
  <si>
    <t>05.01</t>
  </si>
  <si>
    <t>Жилищное хозяйство</t>
  </si>
  <si>
    <t>Коммунальное хозяйство</t>
  </si>
  <si>
    <t>Благоустройство</t>
  </si>
  <si>
    <t>озеленение</t>
  </si>
  <si>
    <t>11.05</t>
  </si>
  <si>
    <t>01.13</t>
  </si>
  <si>
    <t>04.01</t>
  </si>
  <si>
    <t>04.09</t>
  </si>
  <si>
    <t>10.01</t>
  </si>
  <si>
    <t>263</t>
  </si>
  <si>
    <t>наименование</t>
  </si>
  <si>
    <t>Внесение изменений</t>
  </si>
  <si>
    <t>РАЗДЕЛ 01 ОБЩЕГОСУДАРСТВЕННЫЕ ВОПРОСЫ</t>
  </si>
  <si>
    <t>РАЗДЕЛ 02 НАЦИОНАЛЬНАЯ ОБОРОНА</t>
  </si>
  <si>
    <t>0203</t>
  </si>
  <si>
    <t>РАЗДЕЛ 03 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</si>
  <si>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характера,гражданская обороны</t>
  </si>
  <si>
    <t>РАЗДЕЛ 04 НАЦИОНАЛЬНАЯ ЭКОНОМИКА</t>
  </si>
  <si>
    <t>Общеэкономические вопросы</t>
  </si>
  <si>
    <t>Транспорт</t>
  </si>
  <si>
    <t>04.08</t>
  </si>
  <si>
    <t>Дорожное хозяйство (дорожные фонды)</t>
  </si>
  <si>
    <t>программа Развития автомобильных дорог МБ</t>
  </si>
  <si>
    <t>программа Повышение безопасности дорожного движения</t>
  </si>
  <si>
    <t>программа Развития автомобильных дорог ОБ</t>
  </si>
  <si>
    <t>Другие вопросы в области национальной экономики и правоохранительной деятельности</t>
  </si>
  <si>
    <t>Программа тер. Планирования ОБ</t>
  </si>
  <si>
    <t>перечисления другим бюджетам бюджетной системы</t>
  </si>
  <si>
    <t>РАЗДЕЛ 05 ЖИЛИЩНО-КОММУНАЛЬНОЕ ХОЗЯЙСТВО</t>
  </si>
  <si>
    <t>безвозмездные перечисления муниц.  и гос.  организациям</t>
  </si>
  <si>
    <t>безвозмездные перечисления организациям, за искл.  мун.  и гос.  организаций</t>
  </si>
  <si>
    <t>Программа комплексного развития систем коммунальной инфраструктуры МБ</t>
  </si>
  <si>
    <t>Программа комплексного развития систем коммунальной инфраструктуры ОБ</t>
  </si>
  <si>
    <t>Программа Энергосбережение</t>
  </si>
  <si>
    <t>Программа Чистая вода</t>
  </si>
  <si>
    <t>содержание мест захоронений</t>
  </si>
  <si>
    <t>программа Энергосбережение</t>
  </si>
  <si>
    <t>РАЗДЕЛ 07 ОБРАЗОВАНИЕ</t>
  </si>
  <si>
    <t>08 КУЛЬТУРА И КИНЕМАТОГРАФИЯ</t>
  </si>
  <si>
    <t>ДЦП "Сто модельных домов" МБ</t>
  </si>
  <si>
    <t>ДЦП "Сто модельных домов" ОБ</t>
  </si>
  <si>
    <t>РАЗДЕЛ 10 СОЦИАЛЬНАЯ ПОЛИТИКА</t>
  </si>
  <si>
    <t>Пенсионное обеспечение</t>
  </si>
  <si>
    <t>пенсии, пособия, выплачиваемые организациями сектора государственного управления</t>
  </si>
  <si>
    <t>Социальное обеспечение населения</t>
  </si>
  <si>
    <t>Охрана семьи и детства</t>
  </si>
  <si>
    <t>РАЗДЕЛ 11 ФИЗИЧЕСКАЯ КУЛЬТУРА И СПОРТ</t>
  </si>
  <si>
    <t>13.01</t>
  </si>
  <si>
    <t>обслуживание государственного (муниципального) долга</t>
  </si>
  <si>
    <t>итого по разделу 13</t>
  </si>
  <si>
    <t>итого по бюджету</t>
  </si>
  <si>
    <t>% исполнения</t>
  </si>
  <si>
    <t>План на 2014 год</t>
  </si>
  <si>
    <t>Уточненный план на 2014 год</t>
  </si>
  <si>
    <t>Другие вопросы в области национальной безопасности и правоохранительной деятельности</t>
  </si>
  <si>
    <t>РАЗДЕЛ 13 ОБСЛУЖИВАНИЕ ГОСУДАРСТВЕННОГО И МУНИЦИПАЛЬНОГО ДОЛГА</t>
  </si>
  <si>
    <t>в т.ч. Народные инициативы МБ</t>
  </si>
  <si>
    <t>в т.ч. Народные инициативы ОБ</t>
  </si>
  <si>
    <t>Исполнение на 01.01.2015 г.</t>
  </si>
  <si>
    <t>РАСЧЁТ ПО ФУНКЦИОНАЛЬНОЙ СТРУКТУРЕ РАСХОДОВ
БЮДЖЕТА ЗАМОРСКОГО СЕЛЬСКОГО ПОСЕЛЕНИЯ ЗА 12 МЕСЯЦЕВ 2014 ГОДА</t>
  </si>
  <si>
    <t>Исп.Кузнецова К.С.</t>
  </si>
  <si>
    <t>Справочная №1 к Решению Думы
Заморского сельского поселения
«Об утверждении отчета об исполнении бюджета 
Заморского сельского поселения за 12 месяцев 2014 года»
от "____" ____________2015 года №____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</si>
</sst>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20" borderId="10" xfId="0" applyFont="1" applyFill="1" applyBorder="1" applyAlignment="1">
      <alignment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24" borderId="10" xfId="0" applyFont="1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20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4" fillId="20" borderId="11" xfId="0" applyFont="1" applyFill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20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4" fillId="20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vertical="center"/>
    </xf>
    <xf numFmtId="164" fontId="3" fillId="24" borderId="15" xfId="0" applyNumberFormat="1" applyFont="1" applyFill="1" applyBorder="1" applyAlignment="1">
      <alignment vertical="center"/>
    </xf>
    <xf numFmtId="164" fontId="3" fillId="25" borderId="10" xfId="0" applyNumberFormat="1" applyFont="1" applyFill="1" applyBorder="1" applyAlignment="1">
      <alignment vertical="center"/>
    </xf>
    <xf numFmtId="164" fontId="4" fillId="25" borderId="10" xfId="0" applyNumberFormat="1" applyFont="1" applyFill="1" applyBorder="1" applyAlignment="1">
      <alignment vertical="center"/>
    </xf>
    <xf numFmtId="164" fontId="3" fillId="20" borderId="10" xfId="0" applyNumberFormat="1" applyFont="1" applyFill="1" applyBorder="1" applyAlignment="1">
      <alignment vertical="center"/>
    </xf>
    <xf numFmtId="164" fontId="4" fillId="25" borderId="10" xfId="0" applyNumberFormat="1" applyFont="1" applyFill="1" applyBorder="1" applyAlignment="1" applyProtection="1">
      <alignment vertical="center"/>
      <protection locked="0"/>
    </xf>
    <xf numFmtId="164" fontId="3" fillId="25" borderId="10" xfId="0" applyNumberFormat="1" applyFont="1" applyFill="1" applyBorder="1" applyAlignment="1" applyProtection="1">
      <alignment vertical="center"/>
      <protection locked="0"/>
    </xf>
    <xf numFmtId="164" fontId="3" fillId="0" borderId="10" xfId="0" applyNumberFormat="1" applyFont="1" applyBorder="1" applyAlignment="1" applyProtection="1">
      <alignment vertical="center"/>
      <protection locked="0"/>
    </xf>
    <xf numFmtId="49" fontId="3" fillId="24" borderId="11" xfId="0" applyNumberFormat="1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 applyProtection="1">
      <alignment vertical="center"/>
      <protection locked="0"/>
    </xf>
    <xf numFmtId="49" fontId="3" fillId="20" borderId="11" xfId="0" applyNumberFormat="1" applyFont="1" applyFill="1" applyBorder="1" applyAlignment="1">
      <alignment horizontal="left" vertical="center"/>
    </xf>
    <xf numFmtId="49" fontId="3" fillId="20" borderId="10" xfId="0" applyNumberFormat="1" applyFont="1" applyFill="1" applyBorder="1" applyAlignment="1">
      <alignment horizontal="left" vertical="center"/>
    </xf>
    <xf numFmtId="164" fontId="4" fillId="24" borderId="10" xfId="0" applyNumberFormat="1" applyFont="1" applyFill="1" applyBorder="1" applyAlignment="1">
      <alignment vertical="center"/>
    </xf>
    <xf numFmtId="164" fontId="4" fillId="0" borderId="10" xfId="0" applyNumberFormat="1" applyFont="1" applyBorder="1" applyAlignment="1" applyProtection="1">
      <alignment vertical="center"/>
      <protection locked="0"/>
    </xf>
    <xf numFmtId="49" fontId="3" fillId="20" borderId="11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vertical="center"/>
    </xf>
    <xf numFmtId="49" fontId="4" fillId="25" borderId="11" xfId="0" applyNumberFormat="1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164" fontId="6" fillId="24" borderId="10" xfId="0" applyNumberFormat="1" applyFont="1" applyFill="1" applyBorder="1" applyAlignment="1">
      <alignment vertical="center"/>
    </xf>
    <xf numFmtId="0" fontId="7" fillId="24" borderId="16" xfId="0" applyFont="1" applyFill="1" applyBorder="1" applyAlignment="1">
      <alignment vertical="center"/>
    </xf>
    <xf numFmtId="0" fontId="7" fillId="24" borderId="12" xfId="0" applyFont="1" applyFill="1" applyBorder="1" applyAlignment="1">
      <alignment horizontal="center" vertical="center"/>
    </xf>
    <xf numFmtId="164" fontId="6" fillId="24" borderId="12" xfId="0" applyNumberFormat="1" applyFont="1" applyFill="1" applyBorder="1" applyAlignment="1">
      <alignment vertical="center"/>
    </xf>
    <xf numFmtId="164" fontId="3" fillId="25" borderId="15" xfId="0" applyNumberFormat="1" applyFont="1" applyFill="1" applyBorder="1" applyAlignment="1">
      <alignment vertical="center"/>
    </xf>
    <xf numFmtId="164" fontId="4" fillId="25" borderId="15" xfId="0" applyNumberFormat="1" applyFont="1" applyFill="1" applyBorder="1" applyAlignment="1">
      <alignment vertical="center"/>
    </xf>
    <xf numFmtId="164" fontId="3" fillId="20" borderId="15" xfId="0" applyNumberFormat="1" applyFont="1" applyFill="1" applyBorder="1" applyAlignment="1">
      <alignment vertical="center"/>
    </xf>
    <xf numFmtId="164" fontId="4" fillId="25" borderId="15" xfId="0" applyNumberFormat="1" applyFont="1" applyFill="1" applyBorder="1" applyAlignment="1" applyProtection="1">
      <alignment vertical="center"/>
      <protection locked="0"/>
    </xf>
    <xf numFmtId="164" fontId="3" fillId="25" borderId="15" xfId="0" applyNumberFormat="1" applyFont="1" applyFill="1" applyBorder="1" applyAlignment="1" applyProtection="1">
      <alignment vertical="center"/>
      <protection locked="0"/>
    </xf>
    <xf numFmtId="164" fontId="3" fillId="24" borderId="15" xfId="0" applyNumberFormat="1" applyFont="1" applyFill="1" applyBorder="1" applyAlignment="1" applyProtection="1">
      <alignment vertical="center"/>
      <protection locked="0"/>
    </xf>
    <xf numFmtId="164" fontId="4" fillId="24" borderId="15" xfId="0" applyNumberFormat="1" applyFont="1" applyFill="1" applyBorder="1" applyAlignment="1">
      <alignment vertical="center"/>
    </xf>
    <xf numFmtId="164" fontId="4" fillId="0" borderId="15" xfId="0" applyNumberFormat="1" applyFont="1" applyBorder="1" applyAlignment="1" applyProtection="1">
      <alignment vertical="center"/>
      <protection locked="0"/>
    </xf>
    <xf numFmtId="164" fontId="6" fillId="24" borderId="15" xfId="0" applyNumberFormat="1" applyFont="1" applyFill="1" applyBorder="1" applyAlignment="1">
      <alignment vertical="center"/>
    </xf>
    <xf numFmtId="164" fontId="6" fillId="24" borderId="17" xfId="0" applyNumberFormat="1" applyFont="1" applyFill="1" applyBorder="1" applyAlignment="1">
      <alignment vertical="center"/>
    </xf>
    <xf numFmtId="3" fontId="6" fillId="24" borderId="12" xfId="0" applyNumberFormat="1" applyFont="1" applyFill="1" applyBorder="1" applyAlignment="1">
      <alignment vertical="center"/>
    </xf>
    <xf numFmtId="3" fontId="6" fillId="24" borderId="10" xfId="0" applyNumberFormat="1" applyFont="1" applyFill="1" applyBorder="1" applyAlignment="1">
      <alignment vertical="center"/>
    </xf>
    <xf numFmtId="0" fontId="3" fillId="25" borderId="0" xfId="0" applyFont="1" applyFill="1" applyAlignment="1">
      <alignment vertical="center"/>
    </xf>
    <xf numFmtId="0" fontId="3" fillId="20" borderId="10" xfId="0" applyFont="1" applyFill="1" applyBorder="1" applyAlignment="1">
      <alignment horizontal="left" vertical="center" wrapText="1"/>
    </xf>
    <xf numFmtId="0" fontId="3" fillId="20" borderId="10" xfId="0" applyFont="1" applyFill="1" applyBorder="1" applyAlignment="1">
      <alignment horizontal="left" vertical="center"/>
    </xf>
    <xf numFmtId="49" fontId="3" fillId="24" borderId="11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3" fillId="20" borderId="11" xfId="0" applyNumberFormat="1" applyFont="1" applyFill="1" applyBorder="1" applyAlignment="1">
      <alignment horizontal="left" vertical="center"/>
    </xf>
    <xf numFmtId="49" fontId="3" fillId="20" borderId="10" xfId="0" applyNumberFormat="1" applyFont="1" applyFill="1" applyBorder="1" applyAlignment="1">
      <alignment horizontal="left" vertical="center"/>
    </xf>
    <xf numFmtId="49" fontId="3" fillId="24" borderId="11" xfId="0" applyNumberFormat="1" applyFont="1" applyFill="1" applyBorder="1" applyAlignment="1">
      <alignment horizontal="left" vertical="center"/>
    </xf>
    <xf numFmtId="49" fontId="3" fillId="24" borderId="1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3" fillId="24" borderId="11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3" fillId="20" borderId="10" xfId="0" applyFont="1" applyFill="1" applyBorder="1" applyAlignment="1">
      <alignment vertical="center"/>
    </xf>
    <xf numFmtId="0" fontId="0" fillId="20" borderId="10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2"/>
  <sheetViews>
    <sheetView tabSelected="1" view="pageBreakPreview" zoomScaleSheetLayoutView="100" zoomScalePageLayoutView="0" workbookViewId="0" topLeftCell="A259">
      <selection activeCell="C60" sqref="C60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53.75390625" style="1" customWidth="1"/>
    <col min="4" max="8" width="13.75390625" style="1" customWidth="1"/>
    <col min="9" max="16384" width="9.125" style="1" customWidth="1"/>
  </cols>
  <sheetData>
    <row r="1" spans="3:8" ht="84" customHeight="1">
      <c r="C1" s="92" t="s">
        <v>116</v>
      </c>
      <c r="D1" s="92"/>
      <c r="E1" s="92"/>
      <c r="F1" s="92"/>
      <c r="G1" s="92"/>
      <c r="H1" s="93"/>
    </row>
    <row r="2" ht="21" customHeight="1"/>
    <row r="3" ht="3" customHeight="1"/>
    <row r="4" spans="1:8" ht="40.5" customHeight="1">
      <c r="A4" s="89" t="s">
        <v>114</v>
      </c>
      <c r="B4" s="89"/>
      <c r="C4" s="89"/>
      <c r="D4" s="89"/>
      <c r="E4" s="89"/>
      <c r="F4" s="89"/>
      <c r="G4" s="89"/>
      <c r="H4" s="89"/>
    </row>
    <row r="5" spans="1:7" ht="18.75">
      <c r="A5" s="38"/>
      <c r="B5" s="38"/>
      <c r="C5" s="38"/>
      <c r="D5" s="38"/>
      <c r="E5" s="38"/>
      <c r="F5" s="38"/>
      <c r="G5" s="38"/>
    </row>
    <row r="6" ht="12" customHeight="1" thickBot="1"/>
    <row r="7" spans="1:8" ht="46.5" customHeight="1">
      <c r="A7" s="83" t="s">
        <v>65</v>
      </c>
      <c r="B7" s="84"/>
      <c r="C7" s="84"/>
      <c r="D7" s="41" t="s">
        <v>107</v>
      </c>
      <c r="E7" s="41" t="s">
        <v>66</v>
      </c>
      <c r="F7" s="41" t="s">
        <v>113</v>
      </c>
      <c r="G7" s="41" t="s">
        <v>108</v>
      </c>
      <c r="H7" s="42" t="s">
        <v>106</v>
      </c>
    </row>
    <row r="8" spans="1:8" s="5" customFormat="1" ht="17.25" customHeight="1">
      <c r="A8" s="18" t="s">
        <v>67</v>
      </c>
      <c r="B8" s="37"/>
      <c r="C8" s="28"/>
      <c r="D8" s="43"/>
      <c r="E8" s="43"/>
      <c r="F8" s="43"/>
      <c r="G8" s="43"/>
      <c r="H8" s="44"/>
    </row>
    <row r="9" spans="1:8" s="5" customFormat="1" ht="24" customHeight="1" hidden="1">
      <c r="A9" s="19" t="s">
        <v>0</v>
      </c>
      <c r="B9" s="3">
        <v>210</v>
      </c>
      <c r="C9" s="34" t="s">
        <v>26</v>
      </c>
      <c r="D9" s="45">
        <f>SUM(D10:D12)</f>
        <v>3531.6000000000004</v>
      </c>
      <c r="E9" s="45">
        <f>SUM(E10:E12)</f>
        <v>-310.09999999999997</v>
      </c>
      <c r="F9" s="45">
        <f>SUM(F10:F12)</f>
        <v>3685.4000000000005</v>
      </c>
      <c r="G9" s="45">
        <f>SUM(G10:G12)</f>
        <v>3720.8</v>
      </c>
      <c r="H9" s="66">
        <f>F9/G9*100</f>
        <v>99.04859170070954</v>
      </c>
    </row>
    <row r="10" spans="1:8" s="8" customFormat="1" ht="15.75" hidden="1">
      <c r="A10" s="20" t="s">
        <v>0</v>
      </c>
      <c r="B10" s="6">
        <v>211</v>
      </c>
      <c r="C10" s="7" t="s">
        <v>1</v>
      </c>
      <c r="D10" s="46">
        <v>2694.8</v>
      </c>
      <c r="E10" s="46">
        <f aca="true" t="shared" si="0" ref="E10:G11">SUM(E27,E43,E59)</f>
        <v>-300.4</v>
      </c>
      <c r="F10" s="46">
        <f t="shared" si="0"/>
        <v>2811.9</v>
      </c>
      <c r="G10" s="46">
        <f t="shared" si="0"/>
        <v>2847.3</v>
      </c>
      <c r="H10" s="67">
        <f>F10/G10*100</f>
        <v>98.75671688968495</v>
      </c>
    </row>
    <row r="11" spans="1:8" s="8" customFormat="1" ht="15.75" hidden="1">
      <c r="A11" s="20" t="s">
        <v>0</v>
      </c>
      <c r="B11" s="6">
        <v>212</v>
      </c>
      <c r="C11" s="7" t="s">
        <v>2</v>
      </c>
      <c r="D11" s="46">
        <v>12</v>
      </c>
      <c r="E11" s="46">
        <f t="shared" si="0"/>
        <v>10.2</v>
      </c>
      <c r="F11" s="46">
        <f t="shared" si="0"/>
        <v>1.8</v>
      </c>
      <c r="G11" s="46">
        <f t="shared" si="0"/>
        <v>1.8</v>
      </c>
      <c r="H11" s="67">
        <f>F11/G11*100</f>
        <v>100</v>
      </c>
    </row>
    <row r="12" spans="1:8" s="8" customFormat="1" ht="15.75" hidden="1">
      <c r="A12" s="20" t="s">
        <v>0</v>
      </c>
      <c r="B12" s="6">
        <v>213</v>
      </c>
      <c r="C12" s="7" t="s">
        <v>3</v>
      </c>
      <c r="D12" s="46">
        <v>824.8</v>
      </c>
      <c r="E12" s="46">
        <f>SUM(E29,E45,E61,)</f>
        <v>-19.9</v>
      </c>
      <c r="F12" s="46">
        <f>SUM(F29,F45,F61,)</f>
        <v>871.7</v>
      </c>
      <c r="G12" s="46">
        <f>SUM(G29,G45,G61,)</f>
        <v>871.7</v>
      </c>
      <c r="H12" s="67">
        <f>F12/G12*100</f>
        <v>100</v>
      </c>
    </row>
    <row r="13" spans="1:8" s="5" customFormat="1" ht="15.75" hidden="1">
      <c r="A13" s="19" t="s">
        <v>0</v>
      </c>
      <c r="B13" s="3">
        <v>220</v>
      </c>
      <c r="C13" s="4" t="s">
        <v>4</v>
      </c>
      <c r="D13" s="45">
        <f>SUM(D14:D19)</f>
        <v>159.5</v>
      </c>
      <c r="E13" s="45">
        <f>SUM(E14:E19)</f>
        <v>59.300000000000004</v>
      </c>
      <c r="F13" s="45">
        <f>SUM(F14:F19)</f>
        <v>92.80000000000001</v>
      </c>
      <c r="G13" s="45">
        <f>SUM(G14:G19)</f>
        <v>92.80000000000001</v>
      </c>
      <c r="H13" s="66">
        <f>F13/G13*100</f>
        <v>100</v>
      </c>
    </row>
    <row r="14" spans="1:8" s="8" customFormat="1" ht="15.75" hidden="1">
      <c r="A14" s="20" t="s">
        <v>0</v>
      </c>
      <c r="B14" s="6">
        <v>221</v>
      </c>
      <c r="C14" s="7" t="s">
        <v>5</v>
      </c>
      <c r="D14" s="46">
        <v>47.1</v>
      </c>
      <c r="E14" s="46">
        <f aca="true" t="shared" si="1" ref="E14:F18">SUM(E31,E47,E63)</f>
        <v>-3.4</v>
      </c>
      <c r="F14" s="46">
        <f t="shared" si="1"/>
        <v>50.5</v>
      </c>
      <c r="G14" s="46">
        <f>SUM(G31,G47,G63)</f>
        <v>50.5</v>
      </c>
      <c r="H14" s="67">
        <f aca="true" t="shared" si="2" ref="H14:H19">F14/G14*100</f>
        <v>100</v>
      </c>
    </row>
    <row r="15" spans="1:8" s="8" customFormat="1" ht="15.75" hidden="1">
      <c r="A15" s="20" t="s">
        <v>0</v>
      </c>
      <c r="B15" s="6">
        <v>222</v>
      </c>
      <c r="C15" s="7" t="s">
        <v>6</v>
      </c>
      <c r="D15" s="46">
        <v>9.5</v>
      </c>
      <c r="E15" s="46">
        <f t="shared" si="1"/>
        <v>7.2</v>
      </c>
      <c r="F15" s="46">
        <f t="shared" si="1"/>
        <v>1.2</v>
      </c>
      <c r="G15" s="46">
        <f>SUM(G32,G48,G64)</f>
        <v>1.2</v>
      </c>
      <c r="H15" s="67">
        <f t="shared" si="2"/>
        <v>100</v>
      </c>
    </row>
    <row r="16" spans="1:8" s="8" customFormat="1" ht="15.75" hidden="1">
      <c r="A16" s="20" t="s">
        <v>0</v>
      </c>
      <c r="B16" s="6">
        <v>223</v>
      </c>
      <c r="C16" s="7" t="s">
        <v>7</v>
      </c>
      <c r="D16" s="46">
        <f>SUM(D33,D49,D65)</f>
        <v>41</v>
      </c>
      <c r="E16" s="46">
        <f t="shared" si="1"/>
        <v>9.8</v>
      </c>
      <c r="F16" s="46">
        <f t="shared" si="1"/>
        <v>31.2</v>
      </c>
      <c r="G16" s="46">
        <f>SUM(G33,G49,G65)</f>
        <v>31.2</v>
      </c>
      <c r="H16" s="67">
        <f t="shared" si="2"/>
        <v>100</v>
      </c>
    </row>
    <row r="17" spans="1:8" s="8" customFormat="1" ht="15.75" customHeight="1" hidden="1">
      <c r="A17" s="20" t="s">
        <v>0</v>
      </c>
      <c r="B17" s="6">
        <v>224</v>
      </c>
      <c r="C17" s="7" t="s">
        <v>8</v>
      </c>
      <c r="D17" s="46">
        <f>SUM(D34,D50,D66)</f>
        <v>0</v>
      </c>
      <c r="E17" s="46">
        <f t="shared" si="1"/>
        <v>0</v>
      </c>
      <c r="F17" s="46">
        <f t="shared" si="1"/>
        <v>0</v>
      </c>
      <c r="G17" s="46">
        <f>SUM(G34,G50,G66)</f>
        <v>0</v>
      </c>
      <c r="H17" s="67" t="e">
        <f t="shared" si="2"/>
        <v>#DIV/0!</v>
      </c>
    </row>
    <row r="18" spans="1:8" s="8" customFormat="1" ht="15.75" hidden="1">
      <c r="A18" s="20" t="s">
        <v>0</v>
      </c>
      <c r="B18" s="6">
        <v>225</v>
      </c>
      <c r="C18" s="7" t="s">
        <v>9</v>
      </c>
      <c r="D18" s="46">
        <v>41</v>
      </c>
      <c r="E18" s="46">
        <f t="shared" si="1"/>
        <v>41</v>
      </c>
      <c r="F18" s="46">
        <f t="shared" si="1"/>
        <v>0</v>
      </c>
      <c r="G18" s="46">
        <f>SUM(G35,G51,G67)</f>
        <v>0</v>
      </c>
      <c r="H18" s="67" t="e">
        <f t="shared" si="2"/>
        <v>#DIV/0!</v>
      </c>
    </row>
    <row r="19" spans="1:8" s="8" customFormat="1" ht="15.75" hidden="1">
      <c r="A19" s="20" t="s">
        <v>0</v>
      </c>
      <c r="B19" s="6">
        <v>226</v>
      </c>
      <c r="C19" s="7" t="s">
        <v>10</v>
      </c>
      <c r="D19" s="46">
        <v>20.9</v>
      </c>
      <c r="E19" s="46">
        <f>SUM(E36,E52,E68,E79)</f>
        <v>4.7</v>
      </c>
      <c r="F19" s="46">
        <f>SUM(F36,F52,F68,F79)</f>
        <v>9.9</v>
      </c>
      <c r="G19" s="46">
        <f>SUM(G36,G52,G68,G79)</f>
        <v>9.9</v>
      </c>
      <c r="H19" s="67">
        <f t="shared" si="2"/>
        <v>100</v>
      </c>
    </row>
    <row r="20" spans="1:8" s="5" customFormat="1" ht="31.5" hidden="1">
      <c r="A20" s="19" t="s">
        <v>0</v>
      </c>
      <c r="B20" s="3">
        <v>251</v>
      </c>
      <c r="C20" s="34" t="s">
        <v>33</v>
      </c>
      <c r="D20" s="45">
        <f>SUM(D69,D75)</f>
        <v>782.3</v>
      </c>
      <c r="E20" s="45">
        <f>SUM(E69,E75)</f>
        <v>0</v>
      </c>
      <c r="F20" s="45">
        <f>SUM(F69,F75)</f>
        <v>766.6</v>
      </c>
      <c r="G20" s="45">
        <f>SUM(G69,G75)</f>
        <v>782.3</v>
      </c>
      <c r="H20" s="66">
        <f aca="true" t="shared" si="3" ref="H20:H26">F20/G20*100</f>
        <v>97.99309727725937</v>
      </c>
    </row>
    <row r="21" spans="1:8" s="5" customFormat="1" ht="15.75" hidden="1">
      <c r="A21" s="19" t="s">
        <v>0</v>
      </c>
      <c r="B21" s="3">
        <v>290</v>
      </c>
      <c r="C21" s="4" t="s">
        <v>11</v>
      </c>
      <c r="D21" s="45">
        <v>36</v>
      </c>
      <c r="E21" s="45">
        <f>SUM(E37,E53,E70,E77,E78,E80)</f>
        <v>20.7</v>
      </c>
      <c r="F21" s="45">
        <f>SUM(F37,F53,F70,F77,F78,F80)</f>
        <v>10.3</v>
      </c>
      <c r="G21" s="45">
        <f>SUM(G37,G53,G70,G77,G78,G80)</f>
        <v>15.3</v>
      </c>
      <c r="H21" s="66">
        <f t="shared" si="3"/>
        <v>67.3202614379085</v>
      </c>
    </row>
    <row r="22" spans="1:8" s="5" customFormat="1" ht="15.75" hidden="1">
      <c r="A22" s="19" t="s">
        <v>0</v>
      </c>
      <c r="B22" s="3">
        <v>300</v>
      </c>
      <c r="C22" s="4" t="s">
        <v>12</v>
      </c>
      <c r="D22" s="45">
        <f>SUM(D23:D24)</f>
        <v>19</v>
      </c>
      <c r="E22" s="45">
        <f>SUM(E23:E24)</f>
        <v>4.8</v>
      </c>
      <c r="F22" s="45">
        <f>SUM(F23:F24)</f>
        <v>14.2</v>
      </c>
      <c r="G22" s="45">
        <f>SUM(G23:G24)</f>
        <v>14.2</v>
      </c>
      <c r="H22" s="66">
        <f t="shared" si="3"/>
        <v>100</v>
      </c>
    </row>
    <row r="23" spans="1:8" s="5" customFormat="1" ht="15.75" hidden="1">
      <c r="A23" s="20" t="s">
        <v>0</v>
      </c>
      <c r="B23" s="6">
        <v>310</v>
      </c>
      <c r="C23" s="7" t="s">
        <v>13</v>
      </c>
      <c r="D23" s="46">
        <f aca="true" t="shared" si="4" ref="D23:G24">SUM(D39,D55,D72,D81)</f>
        <v>2</v>
      </c>
      <c r="E23" s="46">
        <f t="shared" si="4"/>
        <v>2</v>
      </c>
      <c r="F23" s="46">
        <f t="shared" si="4"/>
        <v>0</v>
      </c>
      <c r="G23" s="46">
        <f t="shared" si="4"/>
        <v>0</v>
      </c>
      <c r="H23" s="67" t="e">
        <f t="shared" si="3"/>
        <v>#DIV/0!</v>
      </c>
    </row>
    <row r="24" spans="1:8" s="5" customFormat="1" ht="15.75" hidden="1">
      <c r="A24" s="20" t="s">
        <v>0</v>
      </c>
      <c r="B24" s="6">
        <v>340</v>
      </c>
      <c r="C24" s="7" t="s">
        <v>14</v>
      </c>
      <c r="D24" s="46">
        <v>17</v>
      </c>
      <c r="E24" s="46">
        <f t="shared" si="4"/>
        <v>2.8</v>
      </c>
      <c r="F24" s="46">
        <f t="shared" si="4"/>
        <v>14.2</v>
      </c>
      <c r="G24" s="46">
        <f t="shared" si="4"/>
        <v>14.2</v>
      </c>
      <c r="H24" s="67">
        <f t="shared" si="3"/>
        <v>100</v>
      </c>
    </row>
    <row r="25" spans="1:8" s="5" customFormat="1" ht="15.75" hidden="1">
      <c r="A25" s="21" t="s">
        <v>16</v>
      </c>
      <c r="B25" s="10"/>
      <c r="C25" s="35"/>
      <c r="D25" s="47">
        <f>SUM(D9,D13,D20,D21,D22,)</f>
        <v>4528.400000000001</v>
      </c>
      <c r="E25" s="47">
        <f>SUM(E9,E13,E20,E21,E22,)</f>
        <v>-225.29999999999995</v>
      </c>
      <c r="F25" s="47">
        <f>SUM(F9,F13,F20,F21,F22,)</f>
        <v>4569.300000000001</v>
      </c>
      <c r="G25" s="47">
        <f>SUM(G9,G13,G20,G21,G22,)</f>
        <v>4625.400000000001</v>
      </c>
      <c r="H25" s="68">
        <f t="shared" si="3"/>
        <v>98.78713192372552</v>
      </c>
    </row>
    <row r="26" spans="1:8" s="8" customFormat="1" ht="31.5">
      <c r="A26" s="24" t="s">
        <v>15</v>
      </c>
      <c r="B26" s="3">
        <v>210</v>
      </c>
      <c r="C26" s="34" t="s">
        <v>26</v>
      </c>
      <c r="D26" s="45">
        <f>SUM(D27:D29)</f>
        <v>524</v>
      </c>
      <c r="E26" s="45">
        <f>SUM(E27:E29)</f>
        <v>-208.6</v>
      </c>
      <c r="F26" s="45">
        <f>SUM(F27:F29)</f>
        <v>732.6</v>
      </c>
      <c r="G26" s="45">
        <f>SUM(G27:G29)</f>
        <v>732.6</v>
      </c>
      <c r="H26" s="66">
        <f t="shared" si="3"/>
        <v>100</v>
      </c>
    </row>
    <row r="27" spans="1:8" s="8" customFormat="1" ht="16.5" customHeight="1">
      <c r="A27" s="22" t="s">
        <v>15</v>
      </c>
      <c r="B27" s="6">
        <v>211</v>
      </c>
      <c r="C27" s="7" t="s">
        <v>1</v>
      </c>
      <c r="D27" s="48">
        <v>401</v>
      </c>
      <c r="E27" s="48">
        <v>-156.6</v>
      </c>
      <c r="F27" s="48">
        <v>557.6</v>
      </c>
      <c r="G27" s="48">
        <v>557.6</v>
      </c>
      <c r="H27" s="67">
        <f>F27/G27*100</f>
        <v>100</v>
      </c>
    </row>
    <row r="28" spans="1:8" s="8" customFormat="1" ht="15.75" customHeight="1" hidden="1">
      <c r="A28" s="22" t="s">
        <v>15</v>
      </c>
      <c r="B28" s="6">
        <v>212</v>
      </c>
      <c r="C28" s="7" t="s">
        <v>2</v>
      </c>
      <c r="D28" s="48">
        <v>0</v>
      </c>
      <c r="E28" s="48">
        <v>0</v>
      </c>
      <c r="F28" s="48">
        <v>0</v>
      </c>
      <c r="G28" s="48">
        <f>D28+E28</f>
        <v>0</v>
      </c>
      <c r="H28" s="67" t="e">
        <f>F28/G28*100</f>
        <v>#DIV/0!</v>
      </c>
    </row>
    <row r="29" spans="1:8" s="8" customFormat="1" ht="15.75">
      <c r="A29" s="22" t="s">
        <v>15</v>
      </c>
      <c r="B29" s="6">
        <v>213</v>
      </c>
      <c r="C29" s="7" t="s">
        <v>3</v>
      </c>
      <c r="D29" s="48">
        <v>123</v>
      </c>
      <c r="E29" s="48">
        <v>-52</v>
      </c>
      <c r="F29" s="48">
        <v>175</v>
      </c>
      <c r="G29" s="48">
        <v>175</v>
      </c>
      <c r="H29" s="67">
        <f>F29/G29*100</f>
        <v>100</v>
      </c>
    </row>
    <row r="30" spans="1:8" s="8" customFormat="1" ht="15.75" customHeight="1" hidden="1">
      <c r="A30" s="24" t="s">
        <v>15</v>
      </c>
      <c r="B30" s="3">
        <v>220</v>
      </c>
      <c r="C30" s="4" t="s">
        <v>4</v>
      </c>
      <c r="D30" s="45">
        <f>SUM(D31:D36)</f>
        <v>0</v>
      </c>
      <c r="E30" s="45">
        <f>SUM(E31:E36)</f>
        <v>0</v>
      </c>
      <c r="F30" s="45">
        <f>SUM(F31:F36)</f>
        <v>0</v>
      </c>
      <c r="G30" s="45">
        <f>SUM(G31:G36)</f>
        <v>0</v>
      </c>
      <c r="H30" s="66">
        <f>SUM(H31:H36)</f>
        <v>0</v>
      </c>
    </row>
    <row r="31" spans="1:8" s="8" customFormat="1" ht="15.75" customHeight="1" hidden="1">
      <c r="A31" s="22" t="s">
        <v>15</v>
      </c>
      <c r="B31" s="6">
        <v>221</v>
      </c>
      <c r="C31" s="7" t="s">
        <v>5</v>
      </c>
      <c r="D31" s="48"/>
      <c r="E31" s="48"/>
      <c r="F31" s="48"/>
      <c r="G31" s="48">
        <f aca="true" t="shared" si="5" ref="G31:G40">D31+E31</f>
        <v>0</v>
      </c>
      <c r="H31" s="69"/>
    </row>
    <row r="32" spans="1:8" s="8" customFormat="1" ht="15.75" customHeight="1" hidden="1">
      <c r="A32" s="22" t="s">
        <v>15</v>
      </c>
      <c r="B32" s="6">
        <v>222</v>
      </c>
      <c r="C32" s="7" t="s">
        <v>6</v>
      </c>
      <c r="D32" s="48">
        <v>0</v>
      </c>
      <c r="E32" s="48"/>
      <c r="F32" s="48">
        <v>0</v>
      </c>
      <c r="G32" s="48">
        <f>D32+E32</f>
        <v>0</v>
      </c>
      <c r="H32" s="69"/>
    </row>
    <row r="33" spans="1:8" s="5" customFormat="1" ht="15.75" customHeight="1" hidden="1">
      <c r="A33" s="22" t="s">
        <v>15</v>
      </c>
      <c r="B33" s="6">
        <v>223</v>
      </c>
      <c r="C33" s="7" t="s">
        <v>7</v>
      </c>
      <c r="D33" s="48"/>
      <c r="E33" s="48"/>
      <c r="F33" s="48"/>
      <c r="G33" s="48">
        <f t="shared" si="5"/>
        <v>0</v>
      </c>
      <c r="H33" s="69"/>
    </row>
    <row r="34" spans="1:8" s="8" customFormat="1" ht="15.75" customHeight="1" hidden="1">
      <c r="A34" s="22" t="s">
        <v>15</v>
      </c>
      <c r="B34" s="6">
        <v>224</v>
      </c>
      <c r="C34" s="7" t="s">
        <v>8</v>
      </c>
      <c r="D34" s="48"/>
      <c r="E34" s="48"/>
      <c r="F34" s="48"/>
      <c r="G34" s="48">
        <f t="shared" si="5"/>
        <v>0</v>
      </c>
      <c r="H34" s="69"/>
    </row>
    <row r="35" spans="1:8" s="8" customFormat="1" ht="15.75" customHeight="1" hidden="1">
      <c r="A35" s="22" t="s">
        <v>15</v>
      </c>
      <c r="B35" s="6">
        <v>225</v>
      </c>
      <c r="C35" s="7" t="s">
        <v>9</v>
      </c>
      <c r="D35" s="48"/>
      <c r="E35" s="48"/>
      <c r="F35" s="48"/>
      <c r="G35" s="48">
        <f t="shared" si="5"/>
        <v>0</v>
      </c>
      <c r="H35" s="69"/>
    </row>
    <row r="36" spans="1:8" s="8" customFormat="1" ht="15.75" customHeight="1" hidden="1">
      <c r="A36" s="22" t="s">
        <v>15</v>
      </c>
      <c r="B36" s="6">
        <v>226</v>
      </c>
      <c r="C36" s="7" t="s">
        <v>10</v>
      </c>
      <c r="D36" s="48"/>
      <c r="E36" s="48"/>
      <c r="F36" s="48"/>
      <c r="G36" s="48">
        <f t="shared" si="5"/>
        <v>0</v>
      </c>
      <c r="H36" s="69"/>
    </row>
    <row r="37" spans="1:8" s="8" customFormat="1" ht="15.75" customHeight="1" hidden="1">
      <c r="A37" s="24" t="s">
        <v>15</v>
      </c>
      <c r="B37" s="3">
        <v>290</v>
      </c>
      <c r="C37" s="4" t="s">
        <v>11</v>
      </c>
      <c r="D37" s="49"/>
      <c r="E37" s="49"/>
      <c r="F37" s="49"/>
      <c r="G37" s="49">
        <f t="shared" si="5"/>
        <v>0</v>
      </c>
      <c r="H37" s="70"/>
    </row>
    <row r="38" spans="1:8" s="8" customFormat="1" ht="15.75" customHeight="1" hidden="1">
      <c r="A38" s="24" t="s">
        <v>15</v>
      </c>
      <c r="B38" s="3">
        <v>300</v>
      </c>
      <c r="C38" s="4" t="s">
        <v>12</v>
      </c>
      <c r="D38" s="45">
        <f>SUM(D39:D40)</f>
        <v>0</v>
      </c>
      <c r="E38" s="45">
        <f>SUM(E39:E40)</f>
        <v>0</v>
      </c>
      <c r="F38" s="45">
        <f>SUM(F39:F40)</f>
        <v>0</v>
      </c>
      <c r="G38" s="45">
        <f>SUM(G39:G40)</f>
        <v>0</v>
      </c>
      <c r="H38" s="66">
        <f>SUM(H39:H40)</f>
        <v>0</v>
      </c>
    </row>
    <row r="39" spans="1:8" s="8" customFormat="1" ht="15.75" customHeight="1" hidden="1">
      <c r="A39" s="22" t="s">
        <v>15</v>
      </c>
      <c r="B39" s="6">
        <v>310</v>
      </c>
      <c r="C39" s="7" t="s">
        <v>13</v>
      </c>
      <c r="D39" s="48"/>
      <c r="E39" s="48"/>
      <c r="F39" s="48"/>
      <c r="G39" s="48">
        <f t="shared" si="5"/>
        <v>0</v>
      </c>
      <c r="H39" s="69"/>
    </row>
    <row r="40" spans="1:8" s="8" customFormat="1" ht="15.75" customHeight="1" hidden="1">
      <c r="A40" s="22" t="s">
        <v>15</v>
      </c>
      <c r="B40" s="6">
        <v>340</v>
      </c>
      <c r="C40" s="7" t="s">
        <v>14</v>
      </c>
      <c r="D40" s="48"/>
      <c r="E40" s="48"/>
      <c r="F40" s="48"/>
      <c r="G40" s="48">
        <f t="shared" si="5"/>
        <v>0</v>
      </c>
      <c r="H40" s="69"/>
    </row>
    <row r="41" spans="1:8" s="8" customFormat="1" ht="15.75">
      <c r="A41" s="23"/>
      <c r="B41" s="10"/>
      <c r="C41" s="9" t="s">
        <v>17</v>
      </c>
      <c r="D41" s="47">
        <f>SUM(D26,D30,D37,D38)</f>
        <v>524</v>
      </c>
      <c r="E41" s="47">
        <f>SUM(E26,E30,E37,E38)</f>
        <v>-208.6</v>
      </c>
      <c r="F41" s="47">
        <f>SUM(F26,F30,F37,F38)</f>
        <v>732.6</v>
      </c>
      <c r="G41" s="47">
        <f>SUM(G26,G30,G37,G38)</f>
        <v>732.6</v>
      </c>
      <c r="H41" s="47">
        <f>SUM(H26,H30,H37,H38)</f>
        <v>100</v>
      </c>
    </row>
    <row r="42" spans="1:8" s="8" customFormat="1" ht="25.5" customHeight="1">
      <c r="A42" s="24" t="s">
        <v>18</v>
      </c>
      <c r="B42" s="3">
        <v>210</v>
      </c>
      <c r="C42" s="34" t="s">
        <v>26</v>
      </c>
      <c r="D42" s="45">
        <f>SUM(D43:D45)</f>
        <v>268.2</v>
      </c>
      <c r="E42" s="45">
        <f>SUM(E43:E45)</f>
        <v>-11.100000000000001</v>
      </c>
      <c r="F42" s="45">
        <f>SUM(F43:F45)</f>
        <v>279.3</v>
      </c>
      <c r="G42" s="45">
        <f>SUM(G43:G45)</f>
        <v>279.3</v>
      </c>
      <c r="H42" s="66">
        <f>F42/G42*100</f>
        <v>100</v>
      </c>
    </row>
    <row r="43" spans="1:8" s="5" customFormat="1" ht="15.75">
      <c r="A43" s="22" t="s">
        <v>18</v>
      </c>
      <c r="B43" s="6">
        <v>211</v>
      </c>
      <c r="C43" s="7" t="s">
        <v>1</v>
      </c>
      <c r="D43" s="48">
        <v>200</v>
      </c>
      <c r="E43" s="48">
        <v>-11.8</v>
      </c>
      <c r="F43" s="48">
        <v>211.8</v>
      </c>
      <c r="G43" s="48">
        <v>211.8</v>
      </c>
      <c r="H43" s="67">
        <f>F43/G43*100</f>
        <v>100</v>
      </c>
    </row>
    <row r="44" spans="1:8" s="5" customFormat="1" ht="15.75" hidden="1">
      <c r="A44" s="22" t="s">
        <v>18</v>
      </c>
      <c r="B44" s="6">
        <v>212</v>
      </c>
      <c r="C44" s="7" t="s">
        <v>2</v>
      </c>
      <c r="D44" s="48"/>
      <c r="E44" s="48"/>
      <c r="F44" s="48"/>
      <c r="G44" s="48">
        <f>D44+E44</f>
        <v>0</v>
      </c>
      <c r="H44" s="67" t="e">
        <f>F44/G44*100</f>
        <v>#DIV/0!</v>
      </c>
    </row>
    <row r="45" spans="1:8" s="8" customFormat="1" ht="15.75">
      <c r="A45" s="22" t="s">
        <v>18</v>
      </c>
      <c r="B45" s="6">
        <v>213</v>
      </c>
      <c r="C45" s="7" t="s">
        <v>3</v>
      </c>
      <c r="D45" s="48">
        <v>68.2</v>
      </c>
      <c r="E45" s="48">
        <v>0.7</v>
      </c>
      <c r="F45" s="48">
        <v>67.5</v>
      </c>
      <c r="G45" s="48">
        <v>67.5</v>
      </c>
      <c r="H45" s="67">
        <f>F45/G45*100</f>
        <v>100</v>
      </c>
    </row>
    <row r="46" spans="1:8" s="5" customFormat="1" ht="15.75" hidden="1">
      <c r="A46" s="24" t="s">
        <v>18</v>
      </c>
      <c r="B46" s="3">
        <v>220</v>
      </c>
      <c r="C46" s="4" t="s">
        <v>4</v>
      </c>
      <c r="D46" s="45">
        <f>SUM(D47:D52)</f>
        <v>0</v>
      </c>
      <c r="E46" s="45">
        <f>SUM(E47:E52)</f>
        <v>0</v>
      </c>
      <c r="F46" s="45">
        <f>SUM(F47:F52)</f>
        <v>0</v>
      </c>
      <c r="G46" s="45">
        <f>SUM(G47:G52)</f>
        <v>0</v>
      </c>
      <c r="H46" s="66" t="e">
        <f>F46/G46*100</f>
        <v>#DIV/0!</v>
      </c>
    </row>
    <row r="47" spans="1:8" s="8" customFormat="1" ht="15.75" customHeight="1" hidden="1">
      <c r="A47" s="22" t="s">
        <v>18</v>
      </c>
      <c r="B47" s="6">
        <v>221</v>
      </c>
      <c r="C47" s="7" t="s">
        <v>5</v>
      </c>
      <c r="D47" s="48"/>
      <c r="E47" s="48"/>
      <c r="F47" s="48"/>
      <c r="G47" s="48">
        <f aca="true" t="shared" si="6" ref="G47:G52">D47+E47</f>
        <v>0</v>
      </c>
      <c r="H47" s="69"/>
    </row>
    <row r="48" spans="1:8" s="8" customFormat="1" ht="15.75" hidden="1">
      <c r="A48" s="22" t="s">
        <v>18</v>
      </c>
      <c r="B48" s="6">
        <v>222</v>
      </c>
      <c r="C48" s="7" t="s">
        <v>6</v>
      </c>
      <c r="D48" s="48"/>
      <c r="E48" s="48"/>
      <c r="F48" s="48"/>
      <c r="G48" s="48">
        <f t="shared" si="6"/>
        <v>0</v>
      </c>
      <c r="H48" s="67" t="e">
        <f aca="true" t="shared" si="7" ref="H48:H62">F48/G48*100</f>
        <v>#DIV/0!</v>
      </c>
    </row>
    <row r="49" spans="1:8" s="8" customFormat="1" ht="15.75" customHeight="1" hidden="1">
      <c r="A49" s="22" t="s">
        <v>18</v>
      </c>
      <c r="B49" s="6">
        <v>223</v>
      </c>
      <c r="C49" s="7" t="s">
        <v>7</v>
      </c>
      <c r="D49" s="48"/>
      <c r="E49" s="48"/>
      <c r="F49" s="48"/>
      <c r="G49" s="48">
        <f t="shared" si="6"/>
        <v>0</v>
      </c>
      <c r="H49" s="67" t="e">
        <f t="shared" si="7"/>
        <v>#DIV/0!</v>
      </c>
    </row>
    <row r="50" spans="1:8" s="5" customFormat="1" ht="22.5" customHeight="1" hidden="1">
      <c r="A50" s="22" t="s">
        <v>18</v>
      </c>
      <c r="B50" s="6">
        <v>224</v>
      </c>
      <c r="C50" s="7" t="s">
        <v>8</v>
      </c>
      <c r="D50" s="48"/>
      <c r="E50" s="48"/>
      <c r="F50" s="48"/>
      <c r="G50" s="48">
        <f t="shared" si="6"/>
        <v>0</v>
      </c>
      <c r="H50" s="67" t="e">
        <f t="shared" si="7"/>
        <v>#DIV/0!</v>
      </c>
    </row>
    <row r="51" spans="1:8" s="8" customFormat="1" ht="15.75" customHeight="1" hidden="1">
      <c r="A51" s="22" t="s">
        <v>18</v>
      </c>
      <c r="B51" s="6">
        <v>225</v>
      </c>
      <c r="C51" s="7" t="s">
        <v>9</v>
      </c>
      <c r="D51" s="48"/>
      <c r="E51" s="48"/>
      <c r="F51" s="48"/>
      <c r="G51" s="48">
        <f t="shared" si="6"/>
        <v>0</v>
      </c>
      <c r="H51" s="67" t="e">
        <f t="shared" si="7"/>
        <v>#DIV/0!</v>
      </c>
    </row>
    <row r="52" spans="1:8" s="8" customFormat="1" ht="15.75" hidden="1">
      <c r="A52" s="22" t="s">
        <v>18</v>
      </c>
      <c r="B52" s="6">
        <v>226</v>
      </c>
      <c r="C52" s="7" t="s">
        <v>10</v>
      </c>
      <c r="D52" s="48"/>
      <c r="E52" s="48"/>
      <c r="F52" s="48"/>
      <c r="G52" s="48">
        <f t="shared" si="6"/>
        <v>0</v>
      </c>
      <c r="H52" s="67" t="e">
        <f t="shared" si="7"/>
        <v>#DIV/0!</v>
      </c>
    </row>
    <row r="53" spans="1:8" s="8" customFormat="1" ht="15.75">
      <c r="A53" s="24" t="s">
        <v>18</v>
      </c>
      <c r="B53" s="3">
        <v>290</v>
      </c>
      <c r="C53" s="4" t="s">
        <v>11</v>
      </c>
      <c r="D53" s="49">
        <v>1</v>
      </c>
      <c r="E53" s="49">
        <v>1</v>
      </c>
      <c r="F53" s="49">
        <v>0</v>
      </c>
      <c r="G53" s="49">
        <v>0</v>
      </c>
      <c r="H53" s="66">
        <v>0</v>
      </c>
    </row>
    <row r="54" spans="1:8" s="5" customFormat="1" ht="15.75" hidden="1">
      <c r="A54" s="24" t="s">
        <v>18</v>
      </c>
      <c r="B54" s="3">
        <v>300</v>
      </c>
      <c r="C54" s="34" t="s">
        <v>12</v>
      </c>
      <c r="D54" s="45">
        <f>SUM(D55:D56)</f>
        <v>0</v>
      </c>
      <c r="E54" s="45">
        <f>SUM(E55:E56)</f>
        <v>0</v>
      </c>
      <c r="F54" s="45">
        <f>SUM(F55:F56)</f>
        <v>0</v>
      </c>
      <c r="G54" s="45">
        <f>SUM(G55:G56)</f>
        <v>0</v>
      </c>
      <c r="H54" s="66" t="e">
        <f t="shared" si="7"/>
        <v>#DIV/0!</v>
      </c>
    </row>
    <row r="55" spans="1:8" s="8" customFormat="1" ht="15.75" hidden="1">
      <c r="A55" s="22" t="s">
        <v>18</v>
      </c>
      <c r="B55" s="6">
        <v>310</v>
      </c>
      <c r="C55" s="7" t="s">
        <v>13</v>
      </c>
      <c r="D55" s="48"/>
      <c r="E55" s="48"/>
      <c r="F55" s="48"/>
      <c r="G55" s="48">
        <f>D55+E55</f>
        <v>0</v>
      </c>
      <c r="H55" s="67" t="e">
        <f t="shared" si="7"/>
        <v>#DIV/0!</v>
      </c>
    </row>
    <row r="56" spans="1:8" s="8" customFormat="1" ht="15.75" hidden="1">
      <c r="A56" s="22" t="s">
        <v>18</v>
      </c>
      <c r="B56" s="6">
        <v>340</v>
      </c>
      <c r="C56" s="7" t="s">
        <v>14</v>
      </c>
      <c r="D56" s="48"/>
      <c r="E56" s="48"/>
      <c r="F56" s="48"/>
      <c r="G56" s="48">
        <f>D56+E56</f>
        <v>0</v>
      </c>
      <c r="H56" s="67" t="e">
        <f t="shared" si="7"/>
        <v>#DIV/0!</v>
      </c>
    </row>
    <row r="57" spans="1:8" s="8" customFormat="1" ht="15.75">
      <c r="A57" s="23"/>
      <c r="B57" s="10"/>
      <c r="C57" s="9" t="s">
        <v>17</v>
      </c>
      <c r="D57" s="47">
        <f>SUM(D42,D46,D53,D54)</f>
        <v>269.2</v>
      </c>
      <c r="E57" s="47">
        <f>SUM(E42,E46,E53,E54)</f>
        <v>-10.100000000000001</v>
      </c>
      <c r="F57" s="47">
        <f>SUM(F42,F46,F53,F54)</f>
        <v>279.3</v>
      </c>
      <c r="G57" s="47">
        <f>SUM(G42,G46,G53,G54)</f>
        <v>279.3</v>
      </c>
      <c r="H57" s="68">
        <f t="shared" si="7"/>
        <v>100</v>
      </c>
    </row>
    <row r="58" spans="1:8" s="8" customFormat="1" ht="18" customHeight="1">
      <c r="A58" s="24" t="s">
        <v>19</v>
      </c>
      <c r="B58" s="3">
        <v>210</v>
      </c>
      <c r="C58" s="34" t="s">
        <v>26</v>
      </c>
      <c r="D58" s="45">
        <f>SUM(D59:D61)</f>
        <v>2618.5</v>
      </c>
      <c r="E58" s="45">
        <f>SUM(E59:E61)</f>
        <v>-90.4</v>
      </c>
      <c r="F58" s="45">
        <f>SUM(F59:F61)</f>
        <v>2673.5</v>
      </c>
      <c r="G58" s="45">
        <f>SUM(G59:G61)</f>
        <v>2708.9000000000005</v>
      </c>
      <c r="H58" s="66">
        <f t="shared" si="7"/>
        <v>98.6931965004245</v>
      </c>
    </row>
    <row r="59" spans="1:8" s="8" customFormat="1" ht="15.75">
      <c r="A59" s="22" t="s">
        <v>19</v>
      </c>
      <c r="B59" s="6">
        <v>211</v>
      </c>
      <c r="C59" s="7" t="s">
        <v>1</v>
      </c>
      <c r="D59" s="48">
        <v>1945.9</v>
      </c>
      <c r="E59" s="48">
        <v>-132</v>
      </c>
      <c r="F59" s="48">
        <v>2042.5</v>
      </c>
      <c r="G59" s="48">
        <v>2077.9</v>
      </c>
      <c r="H59" s="67">
        <f t="shared" si="7"/>
        <v>98.29635689879204</v>
      </c>
    </row>
    <row r="60" spans="1:8" s="8" customFormat="1" ht="15.75">
      <c r="A60" s="22" t="s">
        <v>19</v>
      </c>
      <c r="B60" s="6">
        <v>212</v>
      </c>
      <c r="C60" s="7" t="s">
        <v>2</v>
      </c>
      <c r="D60" s="48">
        <v>12</v>
      </c>
      <c r="E60" s="48">
        <v>10.2</v>
      </c>
      <c r="F60" s="48">
        <v>1.8</v>
      </c>
      <c r="G60" s="48">
        <v>1.8</v>
      </c>
      <c r="H60" s="67">
        <f t="shared" si="7"/>
        <v>100</v>
      </c>
    </row>
    <row r="61" spans="1:8" s="8" customFormat="1" ht="15.75">
      <c r="A61" s="22" t="s">
        <v>19</v>
      </c>
      <c r="B61" s="6">
        <v>213</v>
      </c>
      <c r="C61" s="7" t="s">
        <v>3</v>
      </c>
      <c r="D61" s="48">
        <v>660.6</v>
      </c>
      <c r="E61" s="48">
        <v>31.4</v>
      </c>
      <c r="F61" s="48">
        <v>629.2</v>
      </c>
      <c r="G61" s="48">
        <v>629.2</v>
      </c>
      <c r="H61" s="67">
        <f t="shared" si="7"/>
        <v>100</v>
      </c>
    </row>
    <row r="62" spans="1:8" s="8" customFormat="1" ht="15.75">
      <c r="A62" s="24" t="s">
        <v>19</v>
      </c>
      <c r="B62" s="3">
        <v>220</v>
      </c>
      <c r="C62" s="4" t="s">
        <v>4</v>
      </c>
      <c r="D62" s="45">
        <f>SUM(D63:D68)</f>
        <v>152.1</v>
      </c>
      <c r="E62" s="45">
        <f>SUM(E63:E68)</f>
        <v>59.300000000000004</v>
      </c>
      <c r="F62" s="45">
        <f>SUM(F63:F68)</f>
        <v>92.80000000000001</v>
      </c>
      <c r="G62" s="45">
        <f>SUM(G63:G68)</f>
        <v>92.80000000000001</v>
      </c>
      <c r="H62" s="66">
        <f t="shared" si="7"/>
        <v>100</v>
      </c>
    </row>
    <row r="63" spans="1:8" s="5" customFormat="1" ht="15.75">
      <c r="A63" s="22" t="s">
        <v>19</v>
      </c>
      <c r="B63" s="6">
        <v>221</v>
      </c>
      <c r="C63" s="7" t="s">
        <v>5</v>
      </c>
      <c r="D63" s="48">
        <v>47.1</v>
      </c>
      <c r="E63" s="48">
        <v>-3.4</v>
      </c>
      <c r="F63" s="48">
        <v>50.5</v>
      </c>
      <c r="G63" s="48">
        <v>50.5</v>
      </c>
      <c r="H63" s="67">
        <f aca="true" t="shared" si="8" ref="H63:H69">F63/G63*100</f>
        <v>100</v>
      </c>
    </row>
    <row r="64" spans="1:8" s="5" customFormat="1" ht="15.75">
      <c r="A64" s="22" t="s">
        <v>19</v>
      </c>
      <c r="B64" s="6">
        <v>222</v>
      </c>
      <c r="C64" s="7" t="s">
        <v>6</v>
      </c>
      <c r="D64" s="48">
        <v>8.4</v>
      </c>
      <c r="E64" s="48">
        <v>7.2</v>
      </c>
      <c r="F64" s="48">
        <v>1.2</v>
      </c>
      <c r="G64" s="48">
        <v>1.2</v>
      </c>
      <c r="H64" s="67">
        <f t="shared" si="8"/>
        <v>100</v>
      </c>
    </row>
    <row r="65" spans="1:8" s="5" customFormat="1" ht="15.75">
      <c r="A65" s="22" t="s">
        <v>19</v>
      </c>
      <c r="B65" s="6">
        <v>223</v>
      </c>
      <c r="C65" s="7" t="s">
        <v>7</v>
      </c>
      <c r="D65" s="48">
        <v>41</v>
      </c>
      <c r="E65" s="48">
        <v>9.8</v>
      </c>
      <c r="F65" s="48">
        <v>31.2</v>
      </c>
      <c r="G65" s="48">
        <v>31.2</v>
      </c>
      <c r="H65" s="67">
        <f t="shared" si="8"/>
        <v>100</v>
      </c>
    </row>
    <row r="66" spans="1:8" s="5" customFormat="1" ht="15.75" customHeight="1" hidden="1">
      <c r="A66" s="22" t="s">
        <v>19</v>
      </c>
      <c r="B66" s="6">
        <v>224</v>
      </c>
      <c r="C66" s="7" t="s">
        <v>8</v>
      </c>
      <c r="D66" s="48"/>
      <c r="E66" s="48"/>
      <c r="F66" s="48"/>
      <c r="G66" s="48">
        <f>D66+E66</f>
        <v>0</v>
      </c>
      <c r="H66" s="67" t="e">
        <f t="shared" si="8"/>
        <v>#DIV/0!</v>
      </c>
    </row>
    <row r="67" spans="1:8" s="8" customFormat="1" ht="15.75">
      <c r="A67" s="22" t="s">
        <v>19</v>
      </c>
      <c r="B67" s="6">
        <v>225</v>
      </c>
      <c r="C67" s="7" t="s">
        <v>9</v>
      </c>
      <c r="D67" s="48">
        <v>41</v>
      </c>
      <c r="E67" s="48">
        <v>41</v>
      </c>
      <c r="F67" s="48">
        <v>0</v>
      </c>
      <c r="G67" s="48">
        <v>0</v>
      </c>
      <c r="H67" s="67">
        <v>0</v>
      </c>
    </row>
    <row r="68" spans="1:8" s="8" customFormat="1" ht="18" customHeight="1">
      <c r="A68" s="22" t="s">
        <v>19</v>
      </c>
      <c r="B68" s="6">
        <v>226</v>
      </c>
      <c r="C68" s="7" t="s">
        <v>10</v>
      </c>
      <c r="D68" s="48">
        <v>14.6</v>
      </c>
      <c r="E68" s="48">
        <v>4.7</v>
      </c>
      <c r="F68" s="48">
        <v>9.9</v>
      </c>
      <c r="G68" s="48">
        <v>9.9</v>
      </c>
      <c r="H68" s="67">
        <f t="shared" si="8"/>
        <v>100</v>
      </c>
    </row>
    <row r="69" spans="1:8" s="8" customFormat="1" ht="31.5" customHeight="1">
      <c r="A69" s="24" t="s">
        <v>19</v>
      </c>
      <c r="B69" s="3">
        <v>251</v>
      </c>
      <c r="C69" s="34" t="s">
        <v>33</v>
      </c>
      <c r="D69" s="49">
        <v>27</v>
      </c>
      <c r="E69" s="49">
        <v>0</v>
      </c>
      <c r="F69" s="49">
        <v>27</v>
      </c>
      <c r="G69" s="49">
        <f>D69+E69</f>
        <v>27</v>
      </c>
      <c r="H69" s="70">
        <f t="shared" si="8"/>
        <v>100</v>
      </c>
    </row>
    <row r="70" spans="1:8" s="5" customFormat="1" ht="15.75">
      <c r="A70" s="24" t="s">
        <v>19</v>
      </c>
      <c r="B70" s="3">
        <v>290</v>
      </c>
      <c r="C70" s="4" t="s">
        <v>11</v>
      </c>
      <c r="D70" s="49">
        <v>19</v>
      </c>
      <c r="E70" s="49">
        <v>11.7</v>
      </c>
      <c r="F70" s="49">
        <v>7.3</v>
      </c>
      <c r="G70" s="49">
        <v>7.3</v>
      </c>
      <c r="H70" s="66">
        <f aca="true" t="shared" si="9" ref="H70:H76">F70/G70*100</f>
        <v>100</v>
      </c>
    </row>
    <row r="71" spans="1:8" s="8" customFormat="1" ht="15.75">
      <c r="A71" s="24" t="s">
        <v>19</v>
      </c>
      <c r="B71" s="3">
        <v>300</v>
      </c>
      <c r="C71" s="4" t="s">
        <v>12</v>
      </c>
      <c r="D71" s="45">
        <f>SUM(D72:D73)</f>
        <v>19</v>
      </c>
      <c r="E71" s="45">
        <f>SUM(E72:E73)</f>
        <v>5.8</v>
      </c>
      <c r="F71" s="45">
        <f>SUM(F72:F73)</f>
        <v>13.2</v>
      </c>
      <c r="G71" s="45">
        <f>SUM(G72:G73)</f>
        <v>13.2</v>
      </c>
      <c r="H71" s="66">
        <f t="shared" si="9"/>
        <v>100</v>
      </c>
    </row>
    <row r="72" spans="1:8" s="8" customFormat="1" ht="15.75">
      <c r="A72" s="22" t="s">
        <v>19</v>
      </c>
      <c r="B72" s="6">
        <v>310</v>
      </c>
      <c r="C72" s="7" t="s">
        <v>13</v>
      </c>
      <c r="D72" s="48">
        <v>2</v>
      </c>
      <c r="E72" s="48">
        <v>2</v>
      </c>
      <c r="F72" s="48"/>
      <c r="G72" s="48">
        <v>0</v>
      </c>
      <c r="H72" s="67">
        <v>0</v>
      </c>
    </row>
    <row r="73" spans="1:8" s="8" customFormat="1" ht="15.75">
      <c r="A73" s="22" t="s">
        <v>19</v>
      </c>
      <c r="B73" s="6">
        <v>340</v>
      </c>
      <c r="C73" s="7" t="s">
        <v>14</v>
      </c>
      <c r="D73" s="48">
        <v>17</v>
      </c>
      <c r="E73" s="48">
        <v>3.8</v>
      </c>
      <c r="F73" s="48">
        <v>13.2</v>
      </c>
      <c r="G73" s="48">
        <v>13.2</v>
      </c>
      <c r="H73" s="67">
        <f t="shared" si="9"/>
        <v>100</v>
      </c>
    </row>
    <row r="74" spans="1:9" s="5" customFormat="1" ht="15.75">
      <c r="A74" s="23"/>
      <c r="B74" s="10"/>
      <c r="C74" s="9" t="s">
        <v>17</v>
      </c>
      <c r="D74" s="47">
        <f>SUM(D58,D62,D69,D70,D71)</f>
        <v>2835.6</v>
      </c>
      <c r="E74" s="47">
        <f>SUM(E58,E62,E69,E70,E71)</f>
        <v>-13.600000000000001</v>
      </c>
      <c r="F74" s="47">
        <f>SUM(F58,F62,F69,F70,F71)</f>
        <v>2813.8</v>
      </c>
      <c r="G74" s="47">
        <f>SUM(G58,G62,G69,G70,G71)</f>
        <v>2849.2000000000007</v>
      </c>
      <c r="H74" s="68">
        <f t="shared" si="9"/>
        <v>98.75754597781832</v>
      </c>
      <c r="I74" s="78"/>
    </row>
    <row r="75" spans="1:8" s="8" customFormat="1" ht="31.5">
      <c r="A75" s="24" t="s">
        <v>46</v>
      </c>
      <c r="B75" s="3">
        <v>251</v>
      </c>
      <c r="C75" s="34" t="s">
        <v>33</v>
      </c>
      <c r="D75" s="50">
        <v>755.3</v>
      </c>
      <c r="E75" s="50">
        <v>0</v>
      </c>
      <c r="F75" s="50">
        <v>739.6</v>
      </c>
      <c r="G75" s="49">
        <f>D75+E75</f>
        <v>755.3</v>
      </c>
      <c r="H75" s="66">
        <f t="shared" si="9"/>
        <v>97.92135575268107</v>
      </c>
    </row>
    <row r="76" spans="1:8" s="8" customFormat="1" ht="15.75">
      <c r="A76" s="23"/>
      <c r="B76" s="10"/>
      <c r="C76" s="9" t="s">
        <v>17</v>
      </c>
      <c r="D76" s="47">
        <f>D75</f>
        <v>755.3</v>
      </c>
      <c r="E76" s="47">
        <f>E75</f>
        <v>0</v>
      </c>
      <c r="F76" s="47">
        <f>F75</f>
        <v>739.6</v>
      </c>
      <c r="G76" s="47">
        <f>G75</f>
        <v>755.3</v>
      </c>
      <c r="H76" s="68">
        <f t="shared" si="9"/>
        <v>97.92135575268107</v>
      </c>
    </row>
    <row r="77" spans="1:8" s="8" customFormat="1" ht="31.5" customHeight="1" hidden="1">
      <c r="A77" s="51" t="s">
        <v>51</v>
      </c>
      <c r="B77" s="37">
        <v>290</v>
      </c>
      <c r="C77" s="36" t="s">
        <v>52</v>
      </c>
      <c r="D77" s="52"/>
      <c r="E77" s="52"/>
      <c r="F77" s="52"/>
      <c r="G77" s="52">
        <f>D77+E77</f>
        <v>0</v>
      </c>
      <c r="H77" s="71"/>
    </row>
    <row r="78" spans="1:8" s="8" customFormat="1" ht="15.75">
      <c r="A78" s="51" t="s">
        <v>21</v>
      </c>
      <c r="B78" s="37">
        <v>290</v>
      </c>
      <c r="C78" s="36" t="s">
        <v>22</v>
      </c>
      <c r="D78" s="52">
        <v>5</v>
      </c>
      <c r="E78" s="52">
        <v>0</v>
      </c>
      <c r="F78" s="52">
        <v>0</v>
      </c>
      <c r="G78" s="52">
        <f>D78+E78</f>
        <v>5</v>
      </c>
      <c r="H78" s="71">
        <f>F78/G78*100</f>
        <v>0</v>
      </c>
    </row>
    <row r="79" spans="1:8" s="8" customFormat="1" ht="15.75" hidden="1">
      <c r="A79" s="51" t="s">
        <v>60</v>
      </c>
      <c r="B79" s="37">
        <v>226</v>
      </c>
      <c r="C79" s="36" t="s">
        <v>23</v>
      </c>
      <c r="D79" s="52"/>
      <c r="E79" s="52"/>
      <c r="F79" s="52"/>
      <c r="G79" s="52"/>
      <c r="H79" s="71"/>
    </row>
    <row r="80" spans="1:8" s="8" customFormat="1" ht="15.75">
      <c r="A80" s="51" t="s">
        <v>60</v>
      </c>
      <c r="B80" s="37">
        <v>290</v>
      </c>
      <c r="C80" s="36" t="s">
        <v>23</v>
      </c>
      <c r="D80" s="52">
        <v>11</v>
      </c>
      <c r="E80" s="52">
        <v>8</v>
      </c>
      <c r="F80" s="52">
        <v>3</v>
      </c>
      <c r="G80" s="52">
        <v>3</v>
      </c>
      <c r="H80" s="71">
        <f>F80/G80*100</f>
        <v>100</v>
      </c>
    </row>
    <row r="81" spans="1:8" s="5" customFormat="1" ht="15.75" customHeight="1">
      <c r="A81" s="51" t="s">
        <v>60</v>
      </c>
      <c r="B81" s="37">
        <v>310</v>
      </c>
      <c r="C81" s="36" t="s">
        <v>23</v>
      </c>
      <c r="D81" s="52"/>
      <c r="E81" s="52">
        <v>0</v>
      </c>
      <c r="F81" s="52"/>
      <c r="G81" s="52">
        <f>D81+E81</f>
        <v>0</v>
      </c>
      <c r="H81" s="71"/>
    </row>
    <row r="82" spans="1:8" s="5" customFormat="1" ht="15.75" customHeight="1">
      <c r="A82" s="51" t="s">
        <v>60</v>
      </c>
      <c r="B82" s="37">
        <v>340</v>
      </c>
      <c r="C82" s="36" t="s">
        <v>23</v>
      </c>
      <c r="D82" s="52"/>
      <c r="E82" s="52">
        <v>-1</v>
      </c>
      <c r="F82" s="52">
        <v>1</v>
      </c>
      <c r="G82" s="52">
        <v>1</v>
      </c>
      <c r="H82" s="71">
        <f>F82/G82*100</f>
        <v>100</v>
      </c>
    </row>
    <row r="83" spans="1:9" s="5" customFormat="1" ht="15.75">
      <c r="A83" s="85" t="s">
        <v>24</v>
      </c>
      <c r="B83" s="86"/>
      <c r="C83" s="86"/>
      <c r="D83" s="47">
        <f>SUM(D80,D78,D77,D76,D74,D57,D41,D79,D82,D81)</f>
        <v>4400.099999999999</v>
      </c>
      <c r="E83" s="47">
        <f>SUM(E80,E78,E77,E76,E74,E57,E41,E79,E82,E81)</f>
        <v>-225.3</v>
      </c>
      <c r="F83" s="47">
        <f>SUM(F80,F78,F77,F76,F74,F57,F41,F79,F82,F81)</f>
        <v>4569.3</v>
      </c>
      <c r="G83" s="47">
        <f>SUM(G80,G78,G77,G76,G74,G57,G41,G79,G82,G81)</f>
        <v>4625.4000000000015</v>
      </c>
      <c r="H83" s="68">
        <f>F83/G83*100</f>
        <v>98.7871319237255</v>
      </c>
      <c r="I83" s="39"/>
    </row>
    <row r="84" spans="1:8" s="5" customFormat="1" ht="15.75">
      <c r="A84" s="18" t="s">
        <v>68</v>
      </c>
      <c r="B84" s="12"/>
      <c r="C84" s="13"/>
      <c r="D84" s="55"/>
      <c r="E84" s="55"/>
      <c r="F84" s="55"/>
      <c r="G84" s="55"/>
      <c r="H84" s="72"/>
    </row>
    <row r="85" spans="1:8" s="8" customFormat="1" ht="31.5">
      <c r="A85" s="24" t="s">
        <v>69</v>
      </c>
      <c r="B85" s="3">
        <v>210</v>
      </c>
      <c r="C85" s="34" t="s">
        <v>26</v>
      </c>
      <c r="D85" s="45">
        <f>SUM(D86:D88)</f>
        <v>56.3</v>
      </c>
      <c r="E85" s="45">
        <f>SUM(E86:E88)</f>
        <v>0</v>
      </c>
      <c r="F85" s="45">
        <f>SUM(F86:F88)</f>
        <v>56.3</v>
      </c>
      <c r="G85" s="45">
        <f>SUM(G86:G88)</f>
        <v>56.3</v>
      </c>
      <c r="H85" s="66">
        <f aca="true" t="shared" si="10" ref="H85:H93">F85/G85*100</f>
        <v>100</v>
      </c>
    </row>
    <row r="86" spans="1:8" s="8" customFormat="1" ht="15.75">
      <c r="A86" s="22" t="s">
        <v>20</v>
      </c>
      <c r="B86" s="6">
        <v>211</v>
      </c>
      <c r="C86" s="7" t="s">
        <v>1</v>
      </c>
      <c r="D86" s="56">
        <v>43</v>
      </c>
      <c r="E86" s="56">
        <v>-0.6</v>
      </c>
      <c r="F86" s="56">
        <v>43.6</v>
      </c>
      <c r="G86" s="48">
        <v>43.6</v>
      </c>
      <c r="H86" s="67">
        <f t="shared" si="10"/>
        <v>100</v>
      </c>
    </row>
    <row r="87" spans="1:8" s="8" customFormat="1" ht="15.75" customHeight="1" hidden="1">
      <c r="A87" s="22" t="s">
        <v>20</v>
      </c>
      <c r="B87" s="6">
        <v>212</v>
      </c>
      <c r="C87" s="7" t="s">
        <v>2</v>
      </c>
      <c r="D87" s="56"/>
      <c r="E87" s="56"/>
      <c r="F87" s="56"/>
      <c r="G87" s="48">
        <f>D87+E87</f>
        <v>0</v>
      </c>
      <c r="H87" s="67" t="e">
        <f t="shared" si="10"/>
        <v>#DIV/0!</v>
      </c>
    </row>
    <row r="88" spans="1:8" s="11" customFormat="1" ht="15.75">
      <c r="A88" s="22" t="s">
        <v>20</v>
      </c>
      <c r="B88" s="6">
        <v>213</v>
      </c>
      <c r="C88" s="7" t="s">
        <v>3</v>
      </c>
      <c r="D88" s="56">
        <v>13.3</v>
      </c>
      <c r="E88" s="56">
        <v>0.6</v>
      </c>
      <c r="F88" s="56">
        <v>12.7</v>
      </c>
      <c r="G88" s="48">
        <v>12.7</v>
      </c>
      <c r="H88" s="67">
        <f t="shared" si="10"/>
        <v>100</v>
      </c>
    </row>
    <row r="89" spans="1:8" s="11" customFormat="1" ht="15.75">
      <c r="A89" s="24" t="s">
        <v>69</v>
      </c>
      <c r="B89" s="3">
        <v>220</v>
      </c>
      <c r="C89" s="4" t="s">
        <v>4</v>
      </c>
      <c r="D89" s="45">
        <f>SUM(D90:D95)</f>
        <v>4</v>
      </c>
      <c r="E89" s="45">
        <f>SUM(E90:E95)</f>
        <v>4</v>
      </c>
      <c r="F89" s="45">
        <f>SUM(F90:F95)</f>
        <v>0</v>
      </c>
      <c r="G89" s="45">
        <f>SUM(G90:G95)</f>
        <v>0</v>
      </c>
      <c r="H89" s="66">
        <v>0</v>
      </c>
    </row>
    <row r="90" spans="1:8" s="11" customFormat="1" ht="15.75">
      <c r="A90" s="22" t="s">
        <v>20</v>
      </c>
      <c r="B90" s="6">
        <v>221</v>
      </c>
      <c r="C90" s="7" t="s">
        <v>5</v>
      </c>
      <c r="D90" s="56">
        <v>3</v>
      </c>
      <c r="E90" s="56">
        <v>3</v>
      </c>
      <c r="F90" s="56">
        <v>0</v>
      </c>
      <c r="G90" s="48">
        <v>0</v>
      </c>
      <c r="H90" s="67">
        <v>0</v>
      </c>
    </row>
    <row r="91" spans="1:8" s="11" customFormat="1" ht="15.75">
      <c r="A91" s="22" t="s">
        <v>20</v>
      </c>
      <c r="B91" s="6">
        <v>222</v>
      </c>
      <c r="C91" s="7" t="s">
        <v>6</v>
      </c>
      <c r="D91" s="56">
        <v>1</v>
      </c>
      <c r="E91" s="56">
        <v>1</v>
      </c>
      <c r="F91" s="56">
        <v>0</v>
      </c>
      <c r="G91" s="48">
        <v>0</v>
      </c>
      <c r="H91" s="67">
        <v>0</v>
      </c>
    </row>
    <row r="92" spans="1:8" s="11" customFormat="1" ht="15.75" hidden="1">
      <c r="A92" s="22" t="s">
        <v>20</v>
      </c>
      <c r="B92" s="6">
        <v>223</v>
      </c>
      <c r="C92" s="7" t="s">
        <v>7</v>
      </c>
      <c r="D92" s="56"/>
      <c r="E92" s="56"/>
      <c r="F92" s="56"/>
      <c r="G92" s="48">
        <f>D92+E92</f>
        <v>0</v>
      </c>
      <c r="H92" s="67" t="e">
        <f t="shared" si="10"/>
        <v>#DIV/0!</v>
      </c>
    </row>
    <row r="93" spans="1:8" s="15" customFormat="1" ht="15" customHeight="1" hidden="1">
      <c r="A93" s="22" t="s">
        <v>20</v>
      </c>
      <c r="B93" s="6">
        <v>224</v>
      </c>
      <c r="C93" s="7" t="s">
        <v>8</v>
      </c>
      <c r="D93" s="56"/>
      <c r="E93" s="56"/>
      <c r="F93" s="56"/>
      <c r="G93" s="48">
        <f>D93+E93</f>
        <v>0</v>
      </c>
      <c r="H93" s="67" t="e">
        <f t="shared" si="10"/>
        <v>#DIV/0!</v>
      </c>
    </row>
    <row r="94" spans="1:8" s="8" customFormat="1" ht="18" customHeight="1" hidden="1">
      <c r="A94" s="22" t="s">
        <v>20</v>
      </c>
      <c r="B94" s="6">
        <v>225</v>
      </c>
      <c r="C94" s="7" t="s">
        <v>9</v>
      </c>
      <c r="D94" s="56"/>
      <c r="E94" s="56"/>
      <c r="F94" s="56"/>
      <c r="G94" s="48">
        <f>D94+E94</f>
        <v>0</v>
      </c>
      <c r="H94" s="73"/>
    </row>
    <row r="95" spans="1:8" s="8" customFormat="1" ht="25.5" customHeight="1" hidden="1">
      <c r="A95" s="22" t="s">
        <v>20</v>
      </c>
      <c r="B95" s="6">
        <v>226</v>
      </c>
      <c r="C95" s="7" t="s">
        <v>10</v>
      </c>
      <c r="D95" s="56"/>
      <c r="E95" s="56"/>
      <c r="F95" s="56"/>
      <c r="G95" s="48">
        <f>D95+E95</f>
        <v>0</v>
      </c>
      <c r="H95" s="73"/>
    </row>
    <row r="96" spans="1:8" s="8" customFormat="1" ht="15.75" customHeight="1" hidden="1">
      <c r="A96" s="24" t="s">
        <v>69</v>
      </c>
      <c r="B96" s="3">
        <v>290</v>
      </c>
      <c r="C96" s="4" t="s">
        <v>11</v>
      </c>
      <c r="D96" s="56"/>
      <c r="E96" s="56"/>
      <c r="F96" s="56"/>
      <c r="G96" s="48">
        <f>D96+E96</f>
        <v>0</v>
      </c>
      <c r="H96" s="73"/>
    </row>
    <row r="97" spans="1:8" s="8" customFormat="1" ht="15.75" customHeight="1">
      <c r="A97" s="24" t="s">
        <v>69</v>
      </c>
      <c r="B97" s="3">
        <v>300</v>
      </c>
      <c r="C97" s="4" t="s">
        <v>12</v>
      </c>
      <c r="D97" s="45">
        <f>SUM(D98:D99)</f>
        <v>0.3</v>
      </c>
      <c r="E97" s="45">
        <f>SUM(E98:E99)</f>
        <v>-4</v>
      </c>
      <c r="F97" s="45">
        <f>SUM(F98:F99)</f>
        <v>4.3</v>
      </c>
      <c r="G97" s="45">
        <f>SUM(G98:G99)</f>
        <v>4.3</v>
      </c>
      <c r="H97" s="66">
        <f>F97/G97*100</f>
        <v>100</v>
      </c>
    </row>
    <row r="98" spans="1:8" s="8" customFormat="1" ht="15.75" hidden="1">
      <c r="A98" s="22" t="s">
        <v>20</v>
      </c>
      <c r="B98" s="6">
        <v>310</v>
      </c>
      <c r="C98" s="7" t="s">
        <v>13</v>
      </c>
      <c r="D98" s="56"/>
      <c r="E98" s="56"/>
      <c r="F98" s="56"/>
      <c r="G98" s="48">
        <f>D98+E98</f>
        <v>0</v>
      </c>
      <c r="H98" s="67">
        <v>0</v>
      </c>
    </row>
    <row r="99" spans="1:8" s="8" customFormat="1" ht="15.75">
      <c r="A99" s="22" t="s">
        <v>20</v>
      </c>
      <c r="B99" s="6">
        <v>340</v>
      </c>
      <c r="C99" s="7" t="s">
        <v>14</v>
      </c>
      <c r="D99" s="56">
        <v>0.3</v>
      </c>
      <c r="E99" s="56">
        <v>-4</v>
      </c>
      <c r="F99" s="56">
        <v>4.3</v>
      </c>
      <c r="G99" s="48">
        <v>4.3</v>
      </c>
      <c r="H99" s="67">
        <f>F99/G99*100</f>
        <v>100</v>
      </c>
    </row>
    <row r="100" spans="1:9" s="8" customFormat="1" ht="15.75" customHeight="1">
      <c r="A100" s="85" t="s">
        <v>25</v>
      </c>
      <c r="B100" s="86"/>
      <c r="C100" s="86"/>
      <c r="D100" s="47">
        <f>SUM(D85,D89,D96,D97)</f>
        <v>60.599999999999994</v>
      </c>
      <c r="E100" s="47">
        <f>SUM(E85,E89,E96,E97)</f>
        <v>0</v>
      </c>
      <c r="F100" s="47">
        <f>SUM(F85,F89,F96,F97)</f>
        <v>60.599999999999994</v>
      </c>
      <c r="G100" s="47">
        <f>SUM(G85,G89,G96,G97)</f>
        <v>60.599999999999994</v>
      </c>
      <c r="H100" s="68">
        <f>F100/G100*100</f>
        <v>100</v>
      </c>
      <c r="I100" s="30"/>
    </row>
    <row r="101" spans="1:8" s="8" customFormat="1" ht="15.75" customHeight="1">
      <c r="A101" s="81" t="s">
        <v>70</v>
      </c>
      <c r="B101" s="82"/>
      <c r="C101" s="82"/>
      <c r="D101" s="55"/>
      <c r="E101" s="55"/>
      <c r="F101" s="55"/>
      <c r="G101" s="55"/>
      <c r="H101" s="72"/>
    </row>
    <row r="102" spans="1:8" s="8" customFormat="1" ht="15.75" customHeight="1">
      <c r="A102" s="57"/>
      <c r="B102" s="79" t="s">
        <v>71</v>
      </c>
      <c r="C102" s="79"/>
      <c r="D102" s="47">
        <f>SUM(D103,D106)</f>
        <v>1</v>
      </c>
      <c r="E102" s="47">
        <f>SUM(E103,E106)</f>
        <v>1</v>
      </c>
      <c r="F102" s="47">
        <f>SUM(F103,F106)</f>
        <v>0</v>
      </c>
      <c r="G102" s="47">
        <f>SUM(G103,G106)</f>
        <v>0</v>
      </c>
      <c r="H102" s="68">
        <f>SUM(H103,H106)</f>
        <v>0</v>
      </c>
    </row>
    <row r="103" spans="1:8" s="8" customFormat="1" ht="15.75" customHeight="1" hidden="1">
      <c r="A103" s="24" t="s">
        <v>47</v>
      </c>
      <c r="B103" s="3">
        <v>220</v>
      </c>
      <c r="C103" s="4" t="s">
        <v>4</v>
      </c>
      <c r="D103" s="45">
        <f>SUM(D104,D105)</f>
        <v>0</v>
      </c>
      <c r="E103" s="45">
        <f>SUM(E104,E105)</f>
        <v>0</v>
      </c>
      <c r="F103" s="45">
        <f>SUM(F104,F105)</f>
        <v>0</v>
      </c>
      <c r="G103" s="45">
        <f>SUM(G104,G105)</f>
        <v>0</v>
      </c>
      <c r="H103" s="66">
        <f>SUM(H104,H105)</f>
        <v>0</v>
      </c>
    </row>
    <row r="104" spans="1:8" s="8" customFormat="1" ht="15.75" customHeight="1" hidden="1">
      <c r="A104" s="22" t="s">
        <v>47</v>
      </c>
      <c r="B104" s="6">
        <v>225</v>
      </c>
      <c r="C104" s="7" t="s">
        <v>9</v>
      </c>
      <c r="D104" s="48"/>
      <c r="E104" s="48"/>
      <c r="F104" s="48"/>
      <c r="G104" s="48">
        <f>D104+E104</f>
        <v>0</v>
      </c>
      <c r="H104" s="69"/>
    </row>
    <row r="105" spans="1:8" s="8" customFormat="1" ht="15.75" customHeight="1" hidden="1">
      <c r="A105" s="22" t="s">
        <v>47</v>
      </c>
      <c r="B105" s="6">
        <v>226</v>
      </c>
      <c r="C105" s="7" t="s">
        <v>10</v>
      </c>
      <c r="D105" s="48"/>
      <c r="E105" s="48"/>
      <c r="F105" s="48"/>
      <c r="G105" s="48">
        <f>D105+E105</f>
        <v>0</v>
      </c>
      <c r="H105" s="69"/>
    </row>
    <row r="106" spans="1:8" s="5" customFormat="1" ht="15.75" customHeight="1">
      <c r="A106" s="24" t="s">
        <v>47</v>
      </c>
      <c r="B106" s="3">
        <v>300</v>
      </c>
      <c r="C106" s="4" t="s">
        <v>12</v>
      </c>
      <c r="D106" s="45">
        <f>SUM(D107,D108)</f>
        <v>1</v>
      </c>
      <c r="E106" s="45">
        <f>SUM(E107,E108)</f>
        <v>1</v>
      </c>
      <c r="F106" s="45">
        <f>SUM(F107,F108)</f>
        <v>0</v>
      </c>
      <c r="G106" s="45">
        <f>SUM(G107,G108)</f>
        <v>0</v>
      </c>
      <c r="H106" s="66">
        <f>SUM(H107,H108)</f>
        <v>0</v>
      </c>
    </row>
    <row r="107" spans="1:8" s="8" customFormat="1" ht="15.75" customHeight="1">
      <c r="A107" s="22" t="s">
        <v>47</v>
      </c>
      <c r="B107" s="6">
        <v>310</v>
      </c>
      <c r="C107" s="7" t="s">
        <v>13</v>
      </c>
      <c r="D107" s="48">
        <v>1</v>
      </c>
      <c r="E107" s="48">
        <v>1</v>
      </c>
      <c r="F107" s="48">
        <v>0</v>
      </c>
      <c r="G107" s="48">
        <v>0</v>
      </c>
      <c r="H107" s="69"/>
    </row>
    <row r="108" spans="1:8" s="8" customFormat="1" ht="15" customHeight="1" hidden="1">
      <c r="A108" s="22" t="s">
        <v>47</v>
      </c>
      <c r="B108" s="6">
        <v>340</v>
      </c>
      <c r="C108" s="7" t="s">
        <v>14</v>
      </c>
      <c r="D108" s="48"/>
      <c r="E108" s="48"/>
      <c r="F108" s="48"/>
      <c r="G108" s="48">
        <f>D108+E108</f>
        <v>0</v>
      </c>
      <c r="H108" s="69"/>
    </row>
    <row r="109" spans="1:8" s="16" customFormat="1" ht="14.25" customHeight="1">
      <c r="A109" s="57"/>
      <c r="B109" s="79" t="s">
        <v>109</v>
      </c>
      <c r="C109" s="79"/>
      <c r="D109" s="47">
        <f>SUM(D110,D114)</f>
        <v>7</v>
      </c>
      <c r="E109" s="47">
        <f>SUM(E110,E114)</f>
        <v>7</v>
      </c>
      <c r="F109" s="47">
        <f>SUM(F110,F114)</f>
        <v>0</v>
      </c>
      <c r="G109" s="47">
        <f>SUM(G110,G114)</f>
        <v>0</v>
      </c>
      <c r="H109" s="68">
        <v>0</v>
      </c>
    </row>
    <row r="110" spans="1:8" s="29" customFormat="1" ht="18.75">
      <c r="A110" s="24" t="s">
        <v>45</v>
      </c>
      <c r="B110" s="3">
        <v>220</v>
      </c>
      <c r="C110" s="4" t="s">
        <v>4</v>
      </c>
      <c r="D110" s="45">
        <f>SUM(D111,D112)</f>
        <v>2</v>
      </c>
      <c r="E110" s="45">
        <f>SUM(E111,E112)</f>
        <v>2</v>
      </c>
      <c r="F110" s="45">
        <f>SUM(F111,F112)</f>
        <v>0</v>
      </c>
      <c r="G110" s="45">
        <f>SUM(G111,G112)</f>
        <v>0</v>
      </c>
      <c r="H110" s="66">
        <v>0</v>
      </c>
    </row>
    <row r="111" spans="1:8" s="30" customFormat="1" ht="32.25" customHeight="1" hidden="1">
      <c r="A111" s="22" t="s">
        <v>45</v>
      </c>
      <c r="B111" s="6">
        <v>225</v>
      </c>
      <c r="C111" s="7" t="s">
        <v>9</v>
      </c>
      <c r="D111" s="48">
        <v>0</v>
      </c>
      <c r="E111" s="48"/>
      <c r="F111" s="48"/>
      <c r="G111" s="48">
        <f>D111+E111</f>
        <v>0</v>
      </c>
      <c r="H111" s="69"/>
    </row>
    <row r="112" spans="1:8" s="30" customFormat="1" ht="18" customHeight="1">
      <c r="A112" s="22" t="s">
        <v>45</v>
      </c>
      <c r="B112" s="6">
        <v>226</v>
      </c>
      <c r="C112" s="7" t="s">
        <v>10</v>
      </c>
      <c r="D112" s="48">
        <v>2</v>
      </c>
      <c r="E112" s="48">
        <v>2</v>
      </c>
      <c r="F112" s="48">
        <v>0</v>
      </c>
      <c r="G112" s="48">
        <v>0</v>
      </c>
      <c r="H112" s="67">
        <v>0</v>
      </c>
    </row>
    <row r="113" spans="1:8" s="30" customFormat="1" ht="18" customHeight="1" hidden="1">
      <c r="A113" s="24" t="s">
        <v>45</v>
      </c>
      <c r="B113" s="3">
        <v>290</v>
      </c>
      <c r="C113" s="4" t="s">
        <v>11</v>
      </c>
      <c r="D113" s="48">
        <v>0</v>
      </c>
      <c r="E113" s="48"/>
      <c r="F113" s="48"/>
      <c r="G113" s="48">
        <f>D113+E113</f>
        <v>0</v>
      </c>
      <c r="H113" s="67" t="e">
        <f>F113/G113*100</f>
        <v>#DIV/0!</v>
      </c>
    </row>
    <row r="114" spans="1:8" s="30" customFormat="1" ht="14.25" customHeight="1">
      <c r="A114" s="24" t="s">
        <v>45</v>
      </c>
      <c r="B114" s="3">
        <v>300</v>
      </c>
      <c r="C114" s="4" t="s">
        <v>12</v>
      </c>
      <c r="D114" s="45">
        <f>SUM(D115,D116)</f>
        <v>5</v>
      </c>
      <c r="E114" s="45">
        <f>SUM(E115,E116)</f>
        <v>5</v>
      </c>
      <c r="F114" s="45">
        <f>SUM(F115,F116)</f>
        <v>0</v>
      </c>
      <c r="G114" s="45">
        <f>SUM(G115,G116)</f>
        <v>0</v>
      </c>
      <c r="H114" s="66">
        <f>SUM(H115,H116)</f>
        <v>0</v>
      </c>
    </row>
    <row r="115" spans="1:8" s="30" customFormat="1" ht="14.25" customHeight="1">
      <c r="A115" s="22" t="s">
        <v>45</v>
      </c>
      <c r="B115" s="6">
        <v>310</v>
      </c>
      <c r="C115" s="7" t="s">
        <v>13</v>
      </c>
      <c r="D115" s="48">
        <v>5</v>
      </c>
      <c r="E115" s="48">
        <v>5</v>
      </c>
      <c r="F115" s="48">
        <v>0</v>
      </c>
      <c r="G115" s="48">
        <v>0</v>
      </c>
      <c r="H115" s="67">
        <v>0</v>
      </c>
    </row>
    <row r="116" spans="1:8" s="30" customFormat="1" ht="14.25" customHeight="1" hidden="1">
      <c r="A116" s="22" t="s">
        <v>45</v>
      </c>
      <c r="B116" s="6">
        <v>340</v>
      </c>
      <c r="C116" s="7" t="s">
        <v>14</v>
      </c>
      <c r="D116" s="48">
        <v>0</v>
      </c>
      <c r="E116" s="48"/>
      <c r="F116" s="48"/>
      <c r="G116" s="48">
        <f>D116+E116</f>
        <v>0</v>
      </c>
      <c r="H116" s="69"/>
    </row>
    <row r="117" spans="1:8" s="30" customFormat="1" ht="15.75" customHeight="1">
      <c r="A117" s="85" t="s">
        <v>44</v>
      </c>
      <c r="B117" s="86"/>
      <c r="C117" s="86"/>
      <c r="D117" s="47">
        <f>SUM(D102,D109,D113)</f>
        <v>8</v>
      </c>
      <c r="E117" s="47">
        <f>SUM(E102,E109,E113)</f>
        <v>8</v>
      </c>
      <c r="F117" s="47">
        <f>SUM(F102,F109,F113)</f>
        <v>0</v>
      </c>
      <c r="G117" s="47">
        <f>SUM(G102,G109,G113)</f>
        <v>0</v>
      </c>
      <c r="H117" s="68">
        <v>0</v>
      </c>
    </row>
    <row r="118" spans="1:8" s="30" customFormat="1" ht="18" customHeight="1">
      <c r="A118" s="87" t="s">
        <v>72</v>
      </c>
      <c r="B118" s="88"/>
      <c r="C118" s="88"/>
      <c r="D118" s="55"/>
      <c r="E118" s="55"/>
      <c r="F118" s="55"/>
      <c r="G118" s="55"/>
      <c r="H118" s="72"/>
    </row>
    <row r="119" spans="1:8" s="30" customFormat="1" ht="18" customHeight="1" hidden="1">
      <c r="A119" s="53"/>
      <c r="B119" s="80" t="s">
        <v>73</v>
      </c>
      <c r="C119" s="80"/>
      <c r="D119" s="47">
        <f>SUM(D120,D121,D122)</f>
        <v>0</v>
      </c>
      <c r="E119" s="47">
        <f>SUM(E120,E121,E122)</f>
        <v>0</v>
      </c>
      <c r="F119" s="47">
        <f>SUM(F120,F121,F122)</f>
        <v>0</v>
      </c>
      <c r="G119" s="47">
        <f>SUM(G120,G121,G122)</f>
        <v>0</v>
      </c>
      <c r="H119" s="68" t="e">
        <f aca="true" t="shared" si="11" ref="H119:H129">F119/G119*100</f>
        <v>#DIV/0!</v>
      </c>
    </row>
    <row r="120" spans="1:8" s="30" customFormat="1" ht="18" customHeight="1" hidden="1">
      <c r="A120" s="59" t="s">
        <v>61</v>
      </c>
      <c r="B120" s="6">
        <v>211</v>
      </c>
      <c r="C120" s="7" t="s">
        <v>1</v>
      </c>
      <c r="D120" s="56">
        <v>0</v>
      </c>
      <c r="E120" s="56"/>
      <c r="F120" s="56">
        <v>0</v>
      </c>
      <c r="G120" s="48">
        <f>D120+E120</f>
        <v>0</v>
      </c>
      <c r="H120" s="67" t="e">
        <f t="shared" si="11"/>
        <v>#DIV/0!</v>
      </c>
    </row>
    <row r="121" spans="1:8" s="31" customFormat="1" ht="15" customHeight="1" hidden="1">
      <c r="A121" s="59" t="s">
        <v>61</v>
      </c>
      <c r="B121" s="6">
        <v>213</v>
      </c>
      <c r="C121" s="7" t="s">
        <v>3</v>
      </c>
      <c r="D121" s="56">
        <v>0</v>
      </c>
      <c r="E121" s="56"/>
      <c r="F121" s="56">
        <v>0</v>
      </c>
      <c r="G121" s="48">
        <f>D121+E121</f>
        <v>0</v>
      </c>
      <c r="H121" s="67" t="e">
        <f t="shared" si="11"/>
        <v>#DIV/0!</v>
      </c>
    </row>
    <row r="122" spans="1:8" s="29" customFormat="1" ht="18.75" hidden="1">
      <c r="A122" s="59" t="s">
        <v>61</v>
      </c>
      <c r="B122" s="6">
        <v>340</v>
      </c>
      <c r="C122" s="7" t="s">
        <v>14</v>
      </c>
      <c r="D122" s="56">
        <v>0</v>
      </c>
      <c r="E122" s="56"/>
      <c r="F122" s="56"/>
      <c r="G122" s="48">
        <f>D122+E122</f>
        <v>0</v>
      </c>
      <c r="H122" s="67" t="e">
        <f t="shared" si="11"/>
        <v>#DIV/0!</v>
      </c>
    </row>
    <row r="123" spans="1:8" s="30" customFormat="1" ht="17.25" customHeight="1">
      <c r="A123" s="53"/>
      <c r="B123" s="80" t="s">
        <v>74</v>
      </c>
      <c r="C123" s="80"/>
      <c r="D123" s="47">
        <f>SUM(D124,D125)</f>
        <v>70.4</v>
      </c>
      <c r="E123" s="47">
        <f>SUM(E124,E125)</f>
        <v>27.2</v>
      </c>
      <c r="F123" s="47">
        <f>SUM(F124,F125)</f>
        <v>43.2</v>
      </c>
      <c r="G123" s="47">
        <f>SUM(G124,G125)</f>
        <v>43.2</v>
      </c>
      <c r="H123" s="68">
        <f>F123/G123*100</f>
        <v>100</v>
      </c>
    </row>
    <row r="124" spans="1:8" s="30" customFormat="1" ht="15.75">
      <c r="A124" s="59" t="s">
        <v>75</v>
      </c>
      <c r="B124" s="6">
        <v>226</v>
      </c>
      <c r="C124" s="7" t="s">
        <v>10</v>
      </c>
      <c r="D124" s="56">
        <v>43.2</v>
      </c>
      <c r="E124" s="56">
        <v>0</v>
      </c>
      <c r="F124" s="56">
        <v>43.2</v>
      </c>
      <c r="G124" s="48">
        <v>43.2</v>
      </c>
      <c r="H124" s="67">
        <f t="shared" si="11"/>
        <v>100</v>
      </c>
    </row>
    <row r="125" spans="1:8" s="30" customFormat="1" ht="15.75">
      <c r="A125" s="59" t="s">
        <v>75</v>
      </c>
      <c r="B125" s="6">
        <v>310</v>
      </c>
      <c r="C125" s="7" t="s">
        <v>13</v>
      </c>
      <c r="D125" s="56">
        <v>27.2</v>
      </c>
      <c r="E125" s="56">
        <v>27.2</v>
      </c>
      <c r="F125" s="56">
        <v>0</v>
      </c>
      <c r="G125" s="48">
        <v>0</v>
      </c>
      <c r="H125" s="67">
        <v>0</v>
      </c>
    </row>
    <row r="126" spans="1:8" s="30" customFormat="1" ht="15.75">
      <c r="A126" s="53"/>
      <c r="B126" s="80" t="s">
        <v>76</v>
      </c>
      <c r="C126" s="80"/>
      <c r="D126" s="47">
        <f>SUM(D127:D135)</f>
        <v>595.5</v>
      </c>
      <c r="E126" s="47">
        <f>SUM(E127:E137)</f>
        <v>128</v>
      </c>
      <c r="F126" s="47">
        <f>SUM(F127:F137)</f>
        <v>126.5</v>
      </c>
      <c r="G126" s="47">
        <f>SUM(G127:G135)</f>
        <v>467.5</v>
      </c>
      <c r="H126" s="68">
        <f t="shared" si="11"/>
        <v>27.058823529411764</v>
      </c>
    </row>
    <row r="127" spans="1:8" s="30" customFormat="1" ht="15.75">
      <c r="A127" s="59" t="s">
        <v>62</v>
      </c>
      <c r="B127" s="6">
        <v>225</v>
      </c>
      <c r="C127" s="7" t="s">
        <v>9</v>
      </c>
      <c r="D127" s="56">
        <v>389</v>
      </c>
      <c r="E127" s="56">
        <v>128</v>
      </c>
      <c r="F127" s="56"/>
      <c r="G127" s="48">
        <v>261</v>
      </c>
      <c r="H127" s="67">
        <f t="shared" si="11"/>
        <v>0</v>
      </c>
    </row>
    <row r="128" spans="1:8" s="30" customFormat="1" ht="31.5" hidden="1">
      <c r="A128" s="59" t="s">
        <v>62</v>
      </c>
      <c r="B128" s="6">
        <v>225</v>
      </c>
      <c r="C128" s="33" t="s">
        <v>78</v>
      </c>
      <c r="D128" s="56"/>
      <c r="E128" s="56"/>
      <c r="F128" s="56"/>
      <c r="G128" s="48">
        <f aca="true" t="shared" si="12" ref="G128:G136">D128+E128</f>
        <v>0</v>
      </c>
      <c r="H128" s="67" t="e">
        <f t="shared" si="11"/>
        <v>#DIV/0!</v>
      </c>
    </row>
    <row r="129" spans="1:8" s="30" customFormat="1" ht="15.75" hidden="1">
      <c r="A129" s="59" t="s">
        <v>62</v>
      </c>
      <c r="B129" s="6">
        <v>225</v>
      </c>
      <c r="C129" s="7" t="s">
        <v>79</v>
      </c>
      <c r="D129" s="56">
        <v>0</v>
      </c>
      <c r="E129" s="56"/>
      <c r="F129" s="56"/>
      <c r="G129" s="48">
        <f t="shared" si="12"/>
        <v>0</v>
      </c>
      <c r="H129" s="67" t="e">
        <f t="shared" si="11"/>
        <v>#DIV/0!</v>
      </c>
    </row>
    <row r="130" spans="1:8" s="30" customFormat="1" ht="15.75" customHeight="1">
      <c r="A130" s="59" t="s">
        <v>62</v>
      </c>
      <c r="B130" s="6">
        <v>226</v>
      </c>
      <c r="C130" s="7" t="s">
        <v>10</v>
      </c>
      <c r="D130" s="56">
        <v>80</v>
      </c>
      <c r="E130" s="56">
        <v>0</v>
      </c>
      <c r="F130" s="56"/>
      <c r="G130" s="48">
        <f t="shared" si="12"/>
        <v>80</v>
      </c>
      <c r="H130" s="73"/>
    </row>
    <row r="131" spans="1:8" s="30" customFormat="1" ht="15.75" customHeight="1" hidden="1">
      <c r="A131" s="59" t="s">
        <v>62</v>
      </c>
      <c r="B131" s="6">
        <v>226</v>
      </c>
      <c r="C131" s="7" t="s">
        <v>79</v>
      </c>
      <c r="D131" s="56"/>
      <c r="E131" s="56"/>
      <c r="F131" s="56"/>
      <c r="G131" s="48">
        <f t="shared" si="12"/>
        <v>0</v>
      </c>
      <c r="H131" s="73"/>
    </row>
    <row r="132" spans="1:8" s="30" customFormat="1" ht="15.75" customHeight="1" hidden="1">
      <c r="A132" s="59" t="s">
        <v>62</v>
      </c>
      <c r="B132" s="6">
        <v>290</v>
      </c>
      <c r="C132" s="7" t="s">
        <v>77</v>
      </c>
      <c r="D132" s="56"/>
      <c r="E132" s="56"/>
      <c r="F132" s="56"/>
      <c r="G132" s="48">
        <f t="shared" si="12"/>
        <v>0</v>
      </c>
      <c r="H132" s="73"/>
    </row>
    <row r="133" spans="1:8" s="31" customFormat="1" ht="18.75" customHeight="1" hidden="1">
      <c r="A133" s="59" t="s">
        <v>62</v>
      </c>
      <c r="B133" s="6">
        <v>290</v>
      </c>
      <c r="C133" s="7" t="s">
        <v>79</v>
      </c>
      <c r="D133" s="56"/>
      <c r="E133" s="56"/>
      <c r="F133" s="56"/>
      <c r="G133" s="48">
        <f t="shared" si="12"/>
        <v>0</v>
      </c>
      <c r="H133" s="73"/>
    </row>
    <row r="134" spans="1:8" ht="19.5" customHeight="1" hidden="1">
      <c r="A134" s="59" t="s">
        <v>62</v>
      </c>
      <c r="B134" s="6">
        <v>310</v>
      </c>
      <c r="C134" s="7" t="s">
        <v>77</v>
      </c>
      <c r="D134" s="56"/>
      <c r="E134" s="56"/>
      <c r="F134" s="56"/>
      <c r="G134" s="48">
        <f t="shared" si="12"/>
        <v>0</v>
      </c>
      <c r="H134" s="73"/>
    </row>
    <row r="135" spans="1:8" s="32" customFormat="1" ht="16.5" customHeight="1">
      <c r="A135" s="59" t="s">
        <v>62</v>
      </c>
      <c r="B135" s="6">
        <v>310</v>
      </c>
      <c r="C135" s="7" t="s">
        <v>13</v>
      </c>
      <c r="D135" s="56">
        <f>SUM(D136,D137)</f>
        <v>126.5</v>
      </c>
      <c r="E135" s="56">
        <v>0</v>
      </c>
      <c r="F135" s="56">
        <v>126.5</v>
      </c>
      <c r="G135" s="48">
        <f t="shared" si="12"/>
        <v>126.5</v>
      </c>
      <c r="H135" s="67">
        <f>F135/G135*100</f>
        <v>100</v>
      </c>
    </row>
    <row r="136" spans="1:8" s="32" customFormat="1" ht="16.5" customHeight="1">
      <c r="A136" s="59" t="s">
        <v>62</v>
      </c>
      <c r="B136" s="6"/>
      <c r="C136" s="7" t="s">
        <v>111</v>
      </c>
      <c r="D136" s="56">
        <v>1.3</v>
      </c>
      <c r="E136" s="56">
        <v>0</v>
      </c>
      <c r="F136" s="56"/>
      <c r="G136" s="48">
        <f t="shared" si="12"/>
        <v>1.3</v>
      </c>
      <c r="H136" s="73"/>
    </row>
    <row r="137" spans="1:8" s="32" customFormat="1" ht="13.5" customHeight="1">
      <c r="A137" s="59" t="s">
        <v>62</v>
      </c>
      <c r="B137" s="6"/>
      <c r="C137" s="7" t="s">
        <v>112</v>
      </c>
      <c r="D137" s="56">
        <v>125.2</v>
      </c>
      <c r="E137" s="56">
        <v>0</v>
      </c>
      <c r="F137" s="56"/>
      <c r="G137" s="48">
        <f>D137+E137</f>
        <v>125.2</v>
      </c>
      <c r="H137" s="67">
        <f>F137/G137*100</f>
        <v>0</v>
      </c>
    </row>
    <row r="138" spans="1:8" s="32" customFormat="1" ht="33" customHeight="1">
      <c r="A138" s="53"/>
      <c r="B138" s="79" t="s">
        <v>80</v>
      </c>
      <c r="C138" s="79"/>
      <c r="D138" s="47">
        <f>SUM(D139,D140)</f>
        <v>100.9</v>
      </c>
      <c r="E138" s="47">
        <f>SUM(E139,E140)</f>
        <v>100.9</v>
      </c>
      <c r="F138" s="47">
        <f>SUM(F139,F140)</f>
        <v>0</v>
      </c>
      <c r="G138" s="47">
        <f>SUM(G139,G140)</f>
        <v>0</v>
      </c>
      <c r="H138" s="68">
        <f>SUM(H139,H140)</f>
        <v>0</v>
      </c>
    </row>
    <row r="139" spans="1:8" s="32" customFormat="1" ht="16.5" customHeight="1">
      <c r="A139" s="59" t="s">
        <v>42</v>
      </c>
      <c r="B139" s="6">
        <v>226</v>
      </c>
      <c r="C139" s="7" t="s">
        <v>10</v>
      </c>
      <c r="D139" s="48">
        <v>100.9</v>
      </c>
      <c r="E139" s="48">
        <v>100.9</v>
      </c>
      <c r="F139" s="48"/>
      <c r="G139" s="48">
        <v>0</v>
      </c>
      <c r="H139" s="67">
        <v>0</v>
      </c>
    </row>
    <row r="140" spans="1:8" s="32" customFormat="1" ht="16.5" customHeight="1">
      <c r="A140" s="59" t="s">
        <v>42</v>
      </c>
      <c r="B140" s="6">
        <v>226</v>
      </c>
      <c r="C140" s="7" t="s">
        <v>81</v>
      </c>
      <c r="D140" s="56">
        <v>0</v>
      </c>
      <c r="E140" s="56">
        <v>0</v>
      </c>
      <c r="F140" s="56"/>
      <c r="G140" s="48">
        <f>D140+E140</f>
        <v>0</v>
      </c>
      <c r="H140" s="73"/>
    </row>
    <row r="141" spans="1:8" s="32" customFormat="1" ht="16.5" customHeight="1">
      <c r="A141" s="59" t="s">
        <v>42</v>
      </c>
      <c r="B141" s="6">
        <v>251</v>
      </c>
      <c r="C141" s="33" t="s">
        <v>82</v>
      </c>
      <c r="D141" s="56">
        <v>0</v>
      </c>
      <c r="E141" s="56">
        <v>0</v>
      </c>
      <c r="F141" s="56"/>
      <c r="G141" s="48">
        <f>D141+E141</f>
        <v>0</v>
      </c>
      <c r="H141" s="73"/>
    </row>
    <row r="142" spans="1:8" s="32" customFormat="1" ht="16.5" customHeight="1">
      <c r="A142" s="85" t="s">
        <v>43</v>
      </c>
      <c r="B142" s="86"/>
      <c r="C142" s="86"/>
      <c r="D142" s="47">
        <f>SUM(D138,D119,D123,D126)</f>
        <v>766.8</v>
      </c>
      <c r="E142" s="47">
        <f>SUM(E138,E119,E123,E126)</f>
        <v>256.1</v>
      </c>
      <c r="F142" s="47">
        <f>SUM(F138,F119,F123,F126)</f>
        <v>169.7</v>
      </c>
      <c r="G142" s="47">
        <f>SUM(G138,G119,G123,G126)</f>
        <v>510.7</v>
      </c>
      <c r="H142" s="68">
        <f>F142/G142*100</f>
        <v>33.228901507734484</v>
      </c>
    </row>
    <row r="143" spans="1:8" s="32" customFormat="1" ht="16.5" customHeight="1">
      <c r="A143" s="18" t="s">
        <v>83</v>
      </c>
      <c r="B143" s="12"/>
      <c r="C143" s="13"/>
      <c r="D143" s="55"/>
      <c r="E143" s="55"/>
      <c r="F143" s="55"/>
      <c r="G143" s="55"/>
      <c r="H143" s="72"/>
    </row>
    <row r="144" spans="1:8" s="32" customFormat="1" ht="16.5" customHeight="1" hidden="1">
      <c r="A144" s="53"/>
      <c r="B144" s="80" t="s">
        <v>55</v>
      </c>
      <c r="C144" s="80"/>
      <c r="D144" s="47">
        <f>SUM(D145:D161)</f>
        <v>0</v>
      </c>
      <c r="E144" s="47">
        <f>SUM(E145:E161)</f>
        <v>0</v>
      </c>
      <c r="F144" s="47">
        <f>SUM(F145:F161)</f>
        <v>0</v>
      </c>
      <c r="G144" s="47">
        <f>SUM(G145:G161)</f>
        <v>0</v>
      </c>
      <c r="H144" s="68" t="e">
        <f>F144/G144*100</f>
        <v>#DIV/0!</v>
      </c>
    </row>
    <row r="145" spans="1:8" s="32" customFormat="1" ht="16.5" customHeight="1" hidden="1">
      <c r="A145" s="22" t="s">
        <v>54</v>
      </c>
      <c r="B145" s="6">
        <v>225</v>
      </c>
      <c r="C145" s="7" t="s">
        <v>9</v>
      </c>
      <c r="D145" s="56"/>
      <c r="E145" s="56"/>
      <c r="F145" s="56"/>
      <c r="G145" s="48">
        <f aca="true" t="shared" si="13" ref="G145:G161">D145+E145</f>
        <v>0</v>
      </c>
      <c r="H145" s="73"/>
    </row>
    <row r="146" spans="1:8" s="32" customFormat="1" ht="16.5" customHeight="1" hidden="1">
      <c r="A146" s="22" t="s">
        <v>54</v>
      </c>
      <c r="B146" s="6">
        <v>226</v>
      </c>
      <c r="C146" s="7" t="s">
        <v>10</v>
      </c>
      <c r="D146" s="56"/>
      <c r="E146" s="56"/>
      <c r="F146" s="56"/>
      <c r="G146" s="48">
        <f t="shared" si="13"/>
        <v>0</v>
      </c>
      <c r="H146" s="73"/>
    </row>
    <row r="147" spans="1:8" s="32" customFormat="1" ht="15.75" customHeight="1" hidden="1">
      <c r="A147" s="22" t="s">
        <v>54</v>
      </c>
      <c r="B147" s="6">
        <v>241</v>
      </c>
      <c r="C147" s="33" t="s">
        <v>84</v>
      </c>
      <c r="D147" s="56"/>
      <c r="E147" s="56"/>
      <c r="F147" s="56"/>
      <c r="G147" s="48">
        <f t="shared" si="13"/>
        <v>0</v>
      </c>
      <c r="H147" s="73"/>
    </row>
    <row r="148" spans="1:8" s="32" customFormat="1" ht="14.25" customHeight="1" hidden="1">
      <c r="A148" s="22" t="s">
        <v>54</v>
      </c>
      <c r="B148" s="6">
        <v>242</v>
      </c>
      <c r="C148" s="33" t="s">
        <v>85</v>
      </c>
      <c r="D148" s="56"/>
      <c r="E148" s="56"/>
      <c r="F148" s="56"/>
      <c r="G148" s="48">
        <f t="shared" si="13"/>
        <v>0</v>
      </c>
      <c r="H148" s="73"/>
    </row>
    <row r="149" spans="1:8" s="32" customFormat="1" ht="16.5" customHeight="1" hidden="1">
      <c r="A149" s="22" t="s">
        <v>54</v>
      </c>
      <c r="B149" s="6">
        <v>290</v>
      </c>
      <c r="C149" s="7" t="s">
        <v>11</v>
      </c>
      <c r="D149" s="56"/>
      <c r="E149" s="56"/>
      <c r="F149" s="56"/>
      <c r="G149" s="48">
        <f t="shared" si="13"/>
        <v>0</v>
      </c>
      <c r="H149" s="73"/>
    </row>
    <row r="150" spans="1:8" s="32" customFormat="1" ht="16.5" customHeight="1" hidden="1">
      <c r="A150" s="22" t="s">
        <v>54</v>
      </c>
      <c r="B150" s="6">
        <v>310</v>
      </c>
      <c r="C150" s="7" t="s">
        <v>13</v>
      </c>
      <c r="D150" s="56"/>
      <c r="E150" s="56"/>
      <c r="F150" s="56"/>
      <c r="G150" s="48">
        <f t="shared" si="13"/>
        <v>0</v>
      </c>
      <c r="H150" s="73"/>
    </row>
    <row r="151" spans="1:8" s="8" customFormat="1" ht="17.25" customHeight="1" hidden="1">
      <c r="A151" s="22" t="s">
        <v>54</v>
      </c>
      <c r="B151" s="6">
        <v>340</v>
      </c>
      <c r="C151" s="7" t="s">
        <v>14</v>
      </c>
      <c r="D151" s="56"/>
      <c r="E151" s="56"/>
      <c r="F151" s="56"/>
      <c r="G151" s="48">
        <f t="shared" si="13"/>
        <v>0</v>
      </c>
      <c r="H151" s="73"/>
    </row>
    <row r="152" spans="1:8" s="8" customFormat="1" ht="17.25" customHeight="1" hidden="1">
      <c r="A152" s="22" t="s">
        <v>54</v>
      </c>
      <c r="B152" s="6">
        <v>225</v>
      </c>
      <c r="C152" s="7" t="s">
        <v>77</v>
      </c>
      <c r="D152" s="56"/>
      <c r="E152" s="56"/>
      <c r="F152" s="56"/>
      <c r="G152" s="48">
        <f t="shared" si="13"/>
        <v>0</v>
      </c>
      <c r="H152" s="67" t="e">
        <f>F152/G152*100</f>
        <v>#DIV/0!</v>
      </c>
    </row>
    <row r="153" spans="1:8" s="8" customFormat="1" ht="17.25" customHeight="1" hidden="1">
      <c r="A153" s="22" t="s">
        <v>54</v>
      </c>
      <c r="B153" s="6">
        <v>225</v>
      </c>
      <c r="C153" s="7" t="s">
        <v>79</v>
      </c>
      <c r="D153" s="56"/>
      <c r="E153" s="56"/>
      <c r="F153" s="56"/>
      <c r="G153" s="48">
        <f t="shared" si="13"/>
        <v>0</v>
      </c>
      <c r="H153" s="67" t="e">
        <f>F153/G153*100</f>
        <v>#DIV/0!</v>
      </c>
    </row>
    <row r="154" spans="1:8" s="8" customFormat="1" ht="17.25" customHeight="1" hidden="1">
      <c r="A154" s="22" t="s">
        <v>54</v>
      </c>
      <c r="B154" s="6">
        <v>226</v>
      </c>
      <c r="C154" s="7" t="s">
        <v>77</v>
      </c>
      <c r="D154" s="56"/>
      <c r="E154" s="56"/>
      <c r="F154" s="56"/>
      <c r="G154" s="48">
        <f t="shared" si="13"/>
        <v>0</v>
      </c>
      <c r="H154" s="73"/>
    </row>
    <row r="155" spans="1:8" s="8" customFormat="1" ht="17.25" customHeight="1" hidden="1">
      <c r="A155" s="22" t="s">
        <v>54</v>
      </c>
      <c r="B155" s="6">
        <v>226</v>
      </c>
      <c r="C155" s="7" t="s">
        <v>79</v>
      </c>
      <c r="D155" s="56"/>
      <c r="E155" s="56"/>
      <c r="F155" s="56"/>
      <c r="G155" s="48">
        <f t="shared" si="13"/>
        <v>0</v>
      </c>
      <c r="H155" s="73"/>
    </row>
    <row r="156" spans="1:8" s="8" customFormat="1" ht="17.25" customHeight="1" hidden="1">
      <c r="A156" s="22" t="s">
        <v>54</v>
      </c>
      <c r="B156" s="6">
        <v>290</v>
      </c>
      <c r="C156" s="7" t="s">
        <v>77</v>
      </c>
      <c r="D156" s="56"/>
      <c r="E156" s="56"/>
      <c r="F156" s="56"/>
      <c r="G156" s="48">
        <f t="shared" si="13"/>
        <v>0</v>
      </c>
      <c r="H156" s="73"/>
    </row>
    <row r="157" spans="1:8" s="8" customFormat="1" ht="17.25" customHeight="1" hidden="1">
      <c r="A157" s="22" t="s">
        <v>54</v>
      </c>
      <c r="B157" s="6">
        <v>290</v>
      </c>
      <c r="C157" s="7" t="s">
        <v>79</v>
      </c>
      <c r="D157" s="56"/>
      <c r="E157" s="56"/>
      <c r="F157" s="56"/>
      <c r="G157" s="48">
        <f t="shared" si="13"/>
        <v>0</v>
      </c>
      <c r="H157" s="73"/>
    </row>
    <row r="158" spans="1:8" s="8" customFormat="1" ht="17.25" customHeight="1" hidden="1">
      <c r="A158" s="22" t="s">
        <v>54</v>
      </c>
      <c r="B158" s="6">
        <v>310</v>
      </c>
      <c r="C158" s="7" t="s">
        <v>77</v>
      </c>
      <c r="D158" s="56"/>
      <c r="E158" s="56"/>
      <c r="F158" s="56"/>
      <c r="G158" s="48">
        <f t="shared" si="13"/>
        <v>0</v>
      </c>
      <c r="H158" s="73"/>
    </row>
    <row r="159" spans="1:8" s="8" customFormat="1" ht="17.25" customHeight="1" hidden="1">
      <c r="A159" s="22" t="s">
        <v>54</v>
      </c>
      <c r="B159" s="6">
        <v>310</v>
      </c>
      <c r="C159" s="7" t="s">
        <v>79</v>
      </c>
      <c r="D159" s="56"/>
      <c r="E159" s="56"/>
      <c r="F159" s="56"/>
      <c r="G159" s="48">
        <f t="shared" si="13"/>
        <v>0</v>
      </c>
      <c r="H159" s="73"/>
    </row>
    <row r="160" spans="1:8" s="8" customFormat="1" ht="17.25" customHeight="1" hidden="1">
      <c r="A160" s="22" t="s">
        <v>54</v>
      </c>
      <c r="B160" s="6">
        <v>340</v>
      </c>
      <c r="C160" s="7" t="s">
        <v>77</v>
      </c>
      <c r="D160" s="56"/>
      <c r="E160" s="56"/>
      <c r="F160" s="56"/>
      <c r="G160" s="48">
        <f t="shared" si="13"/>
        <v>0</v>
      </c>
      <c r="H160" s="73"/>
    </row>
    <row r="161" spans="1:8" s="8" customFormat="1" ht="17.25" customHeight="1" hidden="1">
      <c r="A161" s="22" t="s">
        <v>54</v>
      </c>
      <c r="B161" s="6">
        <v>340</v>
      </c>
      <c r="C161" s="7" t="s">
        <v>79</v>
      </c>
      <c r="D161" s="56"/>
      <c r="E161" s="56"/>
      <c r="F161" s="56"/>
      <c r="G161" s="48">
        <f t="shared" si="13"/>
        <v>0</v>
      </c>
      <c r="H161" s="73"/>
    </row>
    <row r="162" spans="1:8" s="8" customFormat="1" ht="17.25" customHeight="1" hidden="1">
      <c r="A162" s="40"/>
      <c r="B162" s="80" t="s">
        <v>56</v>
      </c>
      <c r="C162" s="80"/>
      <c r="D162" s="47">
        <f>SUM(D163:D183)</f>
        <v>0</v>
      </c>
      <c r="E162" s="47">
        <f>SUM(E163:E183)</f>
        <v>0</v>
      </c>
      <c r="F162" s="47">
        <f>SUM(F163:F183)</f>
        <v>0</v>
      </c>
      <c r="G162" s="47">
        <f>SUM(G163:G183)</f>
        <v>0</v>
      </c>
      <c r="H162" s="68" t="e">
        <f>F162/G162*100</f>
        <v>#DIV/0!</v>
      </c>
    </row>
    <row r="163" spans="1:8" s="8" customFormat="1" ht="17.25" customHeight="1" hidden="1">
      <c r="A163" s="22" t="s">
        <v>37</v>
      </c>
      <c r="B163" s="6">
        <v>225</v>
      </c>
      <c r="C163" s="7" t="s">
        <v>9</v>
      </c>
      <c r="D163" s="56">
        <v>0</v>
      </c>
      <c r="E163" s="56"/>
      <c r="F163" s="56"/>
      <c r="G163" s="48">
        <f aca="true" t="shared" si="14" ref="G163:G183">D163+E163</f>
        <v>0</v>
      </c>
      <c r="H163" s="73"/>
    </row>
    <row r="164" spans="1:8" s="8" customFormat="1" ht="17.25" customHeight="1" hidden="1">
      <c r="A164" s="22" t="s">
        <v>37</v>
      </c>
      <c r="B164" s="6">
        <v>226</v>
      </c>
      <c r="C164" s="7" t="s">
        <v>10</v>
      </c>
      <c r="D164" s="56"/>
      <c r="E164" s="56"/>
      <c r="F164" s="56"/>
      <c r="G164" s="48">
        <f t="shared" si="14"/>
        <v>0</v>
      </c>
      <c r="H164" s="73"/>
    </row>
    <row r="165" spans="1:8" s="8" customFormat="1" ht="17.25" customHeight="1" hidden="1">
      <c r="A165" s="22" t="s">
        <v>37</v>
      </c>
      <c r="B165" s="6">
        <v>310</v>
      </c>
      <c r="C165" s="7" t="s">
        <v>13</v>
      </c>
      <c r="D165" s="56"/>
      <c r="E165" s="56"/>
      <c r="F165" s="56"/>
      <c r="G165" s="48">
        <f t="shared" si="14"/>
        <v>0</v>
      </c>
      <c r="H165" s="73"/>
    </row>
    <row r="166" spans="1:8" s="8" customFormat="1" ht="17.25" customHeight="1" hidden="1">
      <c r="A166" s="22" t="s">
        <v>37</v>
      </c>
      <c r="B166" s="6">
        <v>340</v>
      </c>
      <c r="C166" s="7" t="s">
        <v>14</v>
      </c>
      <c r="D166" s="56"/>
      <c r="E166" s="56"/>
      <c r="F166" s="56"/>
      <c r="G166" s="48">
        <f t="shared" si="14"/>
        <v>0</v>
      </c>
      <c r="H166" s="73"/>
    </row>
    <row r="167" spans="1:8" s="8" customFormat="1" ht="31.5" hidden="1">
      <c r="A167" s="22" t="s">
        <v>37</v>
      </c>
      <c r="B167" s="6">
        <v>225</v>
      </c>
      <c r="C167" s="33" t="s">
        <v>86</v>
      </c>
      <c r="D167" s="56"/>
      <c r="E167" s="56"/>
      <c r="F167" s="56"/>
      <c r="G167" s="48">
        <f t="shared" si="14"/>
        <v>0</v>
      </c>
      <c r="H167" s="67" t="e">
        <f aca="true" t="shared" si="15" ref="H167:H183">F167/G167*100</f>
        <v>#DIV/0!</v>
      </c>
    </row>
    <row r="168" spans="1:8" s="8" customFormat="1" ht="31.5" customHeight="1" hidden="1">
      <c r="A168" s="22" t="s">
        <v>37</v>
      </c>
      <c r="B168" s="6">
        <v>225</v>
      </c>
      <c r="C168" s="33" t="s">
        <v>87</v>
      </c>
      <c r="D168" s="56"/>
      <c r="E168" s="56"/>
      <c r="F168" s="56"/>
      <c r="G168" s="48">
        <f t="shared" si="14"/>
        <v>0</v>
      </c>
      <c r="H168" s="67" t="e">
        <f t="shared" si="15"/>
        <v>#DIV/0!</v>
      </c>
    </row>
    <row r="169" spans="1:8" s="8" customFormat="1" ht="31.5" hidden="1">
      <c r="A169" s="22" t="s">
        <v>37</v>
      </c>
      <c r="B169" s="6">
        <v>226</v>
      </c>
      <c r="C169" s="33" t="s">
        <v>86</v>
      </c>
      <c r="D169" s="56">
        <v>0</v>
      </c>
      <c r="E169" s="56"/>
      <c r="F169" s="56"/>
      <c r="G169" s="48">
        <f t="shared" si="14"/>
        <v>0</v>
      </c>
      <c r="H169" s="67" t="e">
        <f t="shared" si="15"/>
        <v>#DIV/0!</v>
      </c>
    </row>
    <row r="170" spans="1:8" s="8" customFormat="1" ht="31.5" customHeight="1" hidden="1">
      <c r="A170" s="22" t="s">
        <v>37</v>
      </c>
      <c r="B170" s="6">
        <v>226</v>
      </c>
      <c r="C170" s="33" t="s">
        <v>87</v>
      </c>
      <c r="D170" s="56"/>
      <c r="E170" s="56"/>
      <c r="F170" s="56"/>
      <c r="G170" s="48">
        <f t="shared" si="14"/>
        <v>0</v>
      </c>
      <c r="H170" s="67" t="e">
        <f t="shared" si="15"/>
        <v>#DIV/0!</v>
      </c>
    </row>
    <row r="171" spans="1:8" s="8" customFormat="1" ht="31.5" customHeight="1" hidden="1">
      <c r="A171" s="22" t="s">
        <v>37</v>
      </c>
      <c r="B171" s="6">
        <v>310</v>
      </c>
      <c r="C171" s="33" t="s">
        <v>86</v>
      </c>
      <c r="D171" s="56"/>
      <c r="E171" s="56"/>
      <c r="F171" s="56"/>
      <c r="G171" s="48">
        <f t="shared" si="14"/>
        <v>0</v>
      </c>
      <c r="H171" s="67" t="e">
        <f t="shared" si="15"/>
        <v>#DIV/0!</v>
      </c>
    </row>
    <row r="172" spans="1:8" s="8" customFormat="1" ht="31.5" customHeight="1" hidden="1">
      <c r="A172" s="22" t="s">
        <v>37</v>
      </c>
      <c r="B172" s="6">
        <v>310</v>
      </c>
      <c r="C172" s="33" t="s">
        <v>87</v>
      </c>
      <c r="D172" s="56"/>
      <c r="E172" s="56"/>
      <c r="F172" s="56"/>
      <c r="G172" s="48">
        <f t="shared" si="14"/>
        <v>0</v>
      </c>
      <c r="H172" s="67" t="e">
        <f t="shared" si="15"/>
        <v>#DIV/0!</v>
      </c>
    </row>
    <row r="173" spans="1:8" s="32" customFormat="1" ht="31.5" customHeight="1" hidden="1">
      <c r="A173" s="22" t="s">
        <v>37</v>
      </c>
      <c r="B173" s="6">
        <v>340</v>
      </c>
      <c r="C173" s="33" t="s">
        <v>86</v>
      </c>
      <c r="D173" s="56"/>
      <c r="E173" s="56"/>
      <c r="F173" s="56"/>
      <c r="G173" s="48">
        <f t="shared" si="14"/>
        <v>0</v>
      </c>
      <c r="H173" s="67" t="e">
        <f t="shared" si="15"/>
        <v>#DIV/0!</v>
      </c>
    </row>
    <row r="174" spans="1:8" s="16" customFormat="1" ht="31.5" customHeight="1" hidden="1">
      <c r="A174" s="22" t="s">
        <v>37</v>
      </c>
      <c r="B174" s="6">
        <v>340</v>
      </c>
      <c r="C174" s="33" t="s">
        <v>87</v>
      </c>
      <c r="D174" s="56"/>
      <c r="E174" s="56"/>
      <c r="F174" s="56"/>
      <c r="G174" s="48">
        <f t="shared" si="14"/>
        <v>0</v>
      </c>
      <c r="H174" s="67" t="e">
        <f t="shared" si="15"/>
        <v>#DIV/0!</v>
      </c>
    </row>
    <row r="175" spans="1:8" s="29" customFormat="1" ht="18.75" hidden="1">
      <c r="A175" s="22" t="s">
        <v>37</v>
      </c>
      <c r="B175" s="6">
        <v>225</v>
      </c>
      <c r="C175" s="7" t="s">
        <v>88</v>
      </c>
      <c r="D175" s="56"/>
      <c r="E175" s="56"/>
      <c r="F175" s="56"/>
      <c r="G175" s="48">
        <f t="shared" si="14"/>
        <v>0</v>
      </c>
      <c r="H175" s="67" t="e">
        <f t="shared" si="15"/>
        <v>#DIV/0!</v>
      </c>
    </row>
    <row r="176" spans="1:8" s="30" customFormat="1" ht="15.75" customHeight="1" hidden="1">
      <c r="A176" s="22" t="s">
        <v>37</v>
      </c>
      <c r="B176" s="6">
        <v>226</v>
      </c>
      <c r="C176" s="7" t="s">
        <v>88</v>
      </c>
      <c r="D176" s="56"/>
      <c r="E176" s="56"/>
      <c r="F176" s="56"/>
      <c r="G176" s="48">
        <f t="shared" si="14"/>
        <v>0</v>
      </c>
      <c r="H176" s="67" t="e">
        <f t="shared" si="15"/>
        <v>#DIV/0!</v>
      </c>
    </row>
    <row r="177" spans="1:8" s="30" customFormat="1" ht="15.75" customHeight="1" hidden="1">
      <c r="A177" s="22" t="s">
        <v>37</v>
      </c>
      <c r="B177" s="6">
        <v>310</v>
      </c>
      <c r="C177" s="7" t="s">
        <v>88</v>
      </c>
      <c r="D177" s="56"/>
      <c r="E177" s="56"/>
      <c r="F177" s="56"/>
      <c r="G177" s="48">
        <f t="shared" si="14"/>
        <v>0</v>
      </c>
      <c r="H177" s="67" t="e">
        <f t="shared" si="15"/>
        <v>#DIV/0!</v>
      </c>
    </row>
    <row r="178" spans="1:8" s="30" customFormat="1" ht="15.75" customHeight="1" hidden="1">
      <c r="A178" s="22" t="s">
        <v>37</v>
      </c>
      <c r="B178" s="6">
        <v>340</v>
      </c>
      <c r="C178" s="7" t="s">
        <v>88</v>
      </c>
      <c r="D178" s="56"/>
      <c r="E178" s="56"/>
      <c r="F178" s="56"/>
      <c r="G178" s="48">
        <f t="shared" si="14"/>
        <v>0</v>
      </c>
      <c r="H178" s="67" t="e">
        <f t="shared" si="15"/>
        <v>#DIV/0!</v>
      </c>
    </row>
    <row r="179" spans="1:8" s="31" customFormat="1" ht="18.75" hidden="1">
      <c r="A179" s="22" t="s">
        <v>37</v>
      </c>
      <c r="B179" s="6">
        <v>225</v>
      </c>
      <c r="C179" s="7" t="s">
        <v>89</v>
      </c>
      <c r="D179" s="56"/>
      <c r="E179" s="56"/>
      <c r="F179" s="56"/>
      <c r="G179" s="48">
        <f t="shared" si="14"/>
        <v>0</v>
      </c>
      <c r="H179" s="67" t="e">
        <f t="shared" si="15"/>
        <v>#DIV/0!</v>
      </c>
    </row>
    <row r="180" spans="1:8" ht="21.75" customHeight="1" hidden="1">
      <c r="A180" s="22" t="s">
        <v>37</v>
      </c>
      <c r="B180" s="6">
        <v>226</v>
      </c>
      <c r="C180" s="7" t="s">
        <v>89</v>
      </c>
      <c r="D180" s="56"/>
      <c r="E180" s="56"/>
      <c r="F180" s="56"/>
      <c r="G180" s="48">
        <f t="shared" si="14"/>
        <v>0</v>
      </c>
      <c r="H180" s="67" t="e">
        <f t="shared" si="15"/>
        <v>#DIV/0!</v>
      </c>
    </row>
    <row r="181" spans="1:8" s="8" customFormat="1" ht="15" customHeight="1" hidden="1">
      <c r="A181" s="22" t="s">
        <v>37</v>
      </c>
      <c r="B181" s="6">
        <v>310</v>
      </c>
      <c r="C181" s="7" t="s">
        <v>89</v>
      </c>
      <c r="D181" s="56"/>
      <c r="E181" s="56"/>
      <c r="F181" s="56"/>
      <c r="G181" s="48">
        <f t="shared" si="14"/>
        <v>0</v>
      </c>
      <c r="H181" s="67" t="e">
        <f t="shared" si="15"/>
        <v>#DIV/0!</v>
      </c>
    </row>
    <row r="182" spans="1:8" s="8" customFormat="1" ht="15" customHeight="1" hidden="1">
      <c r="A182" s="22" t="s">
        <v>37</v>
      </c>
      <c r="B182" s="6">
        <v>340</v>
      </c>
      <c r="C182" s="7" t="s">
        <v>89</v>
      </c>
      <c r="D182" s="56"/>
      <c r="E182" s="56"/>
      <c r="F182" s="56"/>
      <c r="G182" s="48">
        <f t="shared" si="14"/>
        <v>0</v>
      </c>
      <c r="H182" s="67" t="e">
        <f t="shared" si="15"/>
        <v>#DIV/0!</v>
      </c>
    </row>
    <row r="183" spans="1:8" s="8" customFormat="1" ht="15" customHeight="1" hidden="1">
      <c r="A183" s="22" t="s">
        <v>37</v>
      </c>
      <c r="B183" s="6">
        <v>242</v>
      </c>
      <c r="C183" s="33" t="s">
        <v>85</v>
      </c>
      <c r="D183" s="56"/>
      <c r="E183" s="56"/>
      <c r="F183" s="56"/>
      <c r="G183" s="48">
        <f t="shared" si="14"/>
        <v>0</v>
      </c>
      <c r="H183" s="67" t="e">
        <f t="shared" si="15"/>
        <v>#DIV/0!</v>
      </c>
    </row>
    <row r="184" spans="1:8" s="8" customFormat="1" ht="15" customHeight="1">
      <c r="A184" s="40"/>
      <c r="B184" s="94" t="s">
        <v>57</v>
      </c>
      <c r="C184" s="95"/>
      <c r="D184" s="47">
        <f>SUM(D185:D208)</f>
        <v>55</v>
      </c>
      <c r="E184" s="47">
        <f>SUM(E185:E208)</f>
        <v>-11.2</v>
      </c>
      <c r="F184" s="47">
        <f>SUM(F185:F208)</f>
        <v>66.2</v>
      </c>
      <c r="G184" s="47">
        <f>SUM(G185:G208)</f>
        <v>66.2</v>
      </c>
      <c r="H184" s="68">
        <f>F184/G184*100</f>
        <v>100</v>
      </c>
    </row>
    <row r="185" spans="1:8" s="8" customFormat="1" ht="15" customHeight="1">
      <c r="A185" s="22" t="s">
        <v>28</v>
      </c>
      <c r="B185" s="6">
        <v>223</v>
      </c>
      <c r="C185" s="7" t="s">
        <v>40</v>
      </c>
      <c r="D185" s="56">
        <v>40</v>
      </c>
      <c r="E185" s="56">
        <v>-15.8</v>
      </c>
      <c r="F185" s="56">
        <v>55.8</v>
      </c>
      <c r="G185" s="48">
        <v>55.8</v>
      </c>
      <c r="H185" s="67">
        <f aca="true" t="shared" si="16" ref="H185:H208">F185/G185*100</f>
        <v>100</v>
      </c>
    </row>
    <row r="186" spans="1:8" s="8" customFormat="1" ht="15" customHeight="1" hidden="1">
      <c r="A186" s="22" t="s">
        <v>28</v>
      </c>
      <c r="B186" s="6">
        <v>225</v>
      </c>
      <c r="C186" s="7" t="s">
        <v>40</v>
      </c>
      <c r="D186" s="56"/>
      <c r="E186" s="56"/>
      <c r="F186" s="56"/>
      <c r="G186" s="48">
        <f aca="true" t="shared" si="17" ref="G186:G208">D186+E186</f>
        <v>0</v>
      </c>
      <c r="H186" s="67" t="e">
        <f t="shared" si="16"/>
        <v>#DIV/0!</v>
      </c>
    </row>
    <row r="187" spans="1:8" s="16" customFormat="1" ht="18.75" customHeight="1" hidden="1">
      <c r="A187" s="22" t="s">
        <v>28</v>
      </c>
      <c r="B187" s="6">
        <v>226</v>
      </c>
      <c r="C187" s="7" t="s">
        <v>40</v>
      </c>
      <c r="D187" s="56"/>
      <c r="E187" s="56"/>
      <c r="F187" s="56"/>
      <c r="G187" s="48">
        <f t="shared" si="17"/>
        <v>0</v>
      </c>
      <c r="H187" s="67" t="e">
        <f t="shared" si="16"/>
        <v>#DIV/0!</v>
      </c>
    </row>
    <row r="188" spans="1:8" s="8" customFormat="1" ht="19.5" customHeight="1" hidden="1">
      <c r="A188" s="22" t="s">
        <v>28</v>
      </c>
      <c r="B188" s="6">
        <v>310</v>
      </c>
      <c r="C188" s="7" t="s">
        <v>40</v>
      </c>
      <c r="D188" s="56"/>
      <c r="E188" s="56"/>
      <c r="F188" s="56"/>
      <c r="G188" s="48">
        <f t="shared" si="17"/>
        <v>0</v>
      </c>
      <c r="H188" s="67" t="e">
        <f t="shared" si="16"/>
        <v>#DIV/0!</v>
      </c>
    </row>
    <row r="189" spans="1:8" s="8" customFormat="1" ht="16.5" customHeight="1" hidden="1">
      <c r="A189" s="22" t="s">
        <v>28</v>
      </c>
      <c r="B189" s="6">
        <v>340</v>
      </c>
      <c r="C189" s="7" t="s">
        <v>40</v>
      </c>
      <c r="D189" s="56">
        <v>0</v>
      </c>
      <c r="E189" s="56"/>
      <c r="F189" s="56"/>
      <c r="G189" s="48">
        <f t="shared" si="17"/>
        <v>0</v>
      </c>
      <c r="H189" s="67" t="e">
        <f t="shared" si="16"/>
        <v>#DIV/0!</v>
      </c>
    </row>
    <row r="190" spans="1:8" s="8" customFormat="1" ht="15.75" customHeight="1" hidden="1">
      <c r="A190" s="22" t="s">
        <v>28</v>
      </c>
      <c r="B190" s="6">
        <v>225</v>
      </c>
      <c r="C190" s="7" t="s">
        <v>41</v>
      </c>
      <c r="D190" s="56">
        <v>0</v>
      </c>
      <c r="E190" s="56">
        <v>0</v>
      </c>
      <c r="F190" s="56"/>
      <c r="G190" s="48">
        <f t="shared" si="17"/>
        <v>0</v>
      </c>
      <c r="H190" s="67">
        <v>0</v>
      </c>
    </row>
    <row r="191" spans="1:8" s="8" customFormat="1" ht="15.75" customHeight="1" hidden="1">
      <c r="A191" s="22" t="s">
        <v>28</v>
      </c>
      <c r="B191" s="6">
        <v>226</v>
      </c>
      <c r="C191" s="7" t="s">
        <v>41</v>
      </c>
      <c r="D191" s="56"/>
      <c r="E191" s="56"/>
      <c r="F191" s="56"/>
      <c r="G191" s="48">
        <f t="shared" si="17"/>
        <v>0</v>
      </c>
      <c r="H191" s="67" t="e">
        <f t="shared" si="16"/>
        <v>#DIV/0!</v>
      </c>
    </row>
    <row r="192" spans="1:8" s="8" customFormat="1" ht="15.75" customHeight="1" hidden="1">
      <c r="A192" s="22" t="s">
        <v>28</v>
      </c>
      <c r="B192" s="6">
        <v>310</v>
      </c>
      <c r="C192" s="7" t="s">
        <v>41</v>
      </c>
      <c r="D192" s="56"/>
      <c r="E192" s="56"/>
      <c r="F192" s="56"/>
      <c r="G192" s="48">
        <f t="shared" si="17"/>
        <v>0</v>
      </c>
      <c r="H192" s="67" t="e">
        <f t="shared" si="16"/>
        <v>#DIV/0!</v>
      </c>
    </row>
    <row r="193" spans="1:8" s="8" customFormat="1" ht="15.75" customHeight="1" hidden="1">
      <c r="A193" s="22" t="s">
        <v>28</v>
      </c>
      <c r="B193" s="6">
        <v>340</v>
      </c>
      <c r="C193" s="7" t="s">
        <v>41</v>
      </c>
      <c r="D193" s="56">
        <v>0</v>
      </c>
      <c r="E193" s="56"/>
      <c r="F193" s="56"/>
      <c r="G193" s="48">
        <f t="shared" si="17"/>
        <v>0</v>
      </c>
      <c r="H193" s="67" t="e">
        <f t="shared" si="16"/>
        <v>#DIV/0!</v>
      </c>
    </row>
    <row r="194" spans="1:8" s="8" customFormat="1" ht="15.75" customHeight="1" hidden="1">
      <c r="A194" s="22" t="s">
        <v>28</v>
      </c>
      <c r="B194" s="6">
        <v>225</v>
      </c>
      <c r="C194" s="7" t="s">
        <v>58</v>
      </c>
      <c r="D194" s="56">
        <v>0</v>
      </c>
      <c r="E194" s="56"/>
      <c r="F194" s="56"/>
      <c r="G194" s="48">
        <f t="shared" si="17"/>
        <v>0</v>
      </c>
      <c r="H194" s="67" t="e">
        <f t="shared" si="16"/>
        <v>#DIV/0!</v>
      </c>
    </row>
    <row r="195" spans="1:8" s="8" customFormat="1" ht="15.75" hidden="1">
      <c r="A195" s="22" t="s">
        <v>28</v>
      </c>
      <c r="B195" s="6">
        <v>226</v>
      </c>
      <c r="C195" s="7" t="s">
        <v>58</v>
      </c>
      <c r="D195" s="56"/>
      <c r="E195" s="56"/>
      <c r="F195" s="56"/>
      <c r="G195" s="48">
        <f t="shared" si="17"/>
        <v>0</v>
      </c>
      <c r="H195" s="67" t="e">
        <f t="shared" si="16"/>
        <v>#DIV/0!</v>
      </c>
    </row>
    <row r="196" spans="1:8" s="8" customFormat="1" ht="16.5" customHeight="1" hidden="1">
      <c r="A196" s="22" t="s">
        <v>28</v>
      </c>
      <c r="B196" s="6">
        <v>310</v>
      </c>
      <c r="C196" s="7" t="s">
        <v>58</v>
      </c>
      <c r="D196" s="56"/>
      <c r="E196" s="56"/>
      <c r="F196" s="56"/>
      <c r="G196" s="48">
        <f t="shared" si="17"/>
        <v>0</v>
      </c>
      <c r="H196" s="67" t="e">
        <f t="shared" si="16"/>
        <v>#DIV/0!</v>
      </c>
    </row>
    <row r="197" spans="1:8" s="8" customFormat="1" ht="15.75" customHeight="1" hidden="1">
      <c r="A197" s="22" t="s">
        <v>28</v>
      </c>
      <c r="B197" s="6">
        <v>340</v>
      </c>
      <c r="C197" s="7" t="s">
        <v>58</v>
      </c>
      <c r="D197" s="56">
        <v>0</v>
      </c>
      <c r="E197" s="56"/>
      <c r="F197" s="56"/>
      <c r="G197" s="48">
        <f t="shared" si="17"/>
        <v>0</v>
      </c>
      <c r="H197" s="67" t="e">
        <f t="shared" si="16"/>
        <v>#DIV/0!</v>
      </c>
    </row>
    <row r="198" spans="1:8" s="8" customFormat="1" ht="15.75" hidden="1">
      <c r="A198" s="22" t="s">
        <v>28</v>
      </c>
      <c r="B198" s="6">
        <v>225</v>
      </c>
      <c r="C198" s="7" t="s">
        <v>90</v>
      </c>
      <c r="D198" s="56">
        <v>0</v>
      </c>
      <c r="E198" s="56"/>
      <c r="F198" s="56"/>
      <c r="G198" s="48">
        <f t="shared" si="17"/>
        <v>0</v>
      </c>
      <c r="H198" s="67" t="e">
        <f t="shared" si="16"/>
        <v>#DIV/0!</v>
      </c>
    </row>
    <row r="199" spans="1:8" s="8" customFormat="1" ht="15.75" hidden="1">
      <c r="A199" s="22" t="s">
        <v>28</v>
      </c>
      <c r="B199" s="6">
        <v>226</v>
      </c>
      <c r="C199" s="7" t="s">
        <v>90</v>
      </c>
      <c r="D199" s="56"/>
      <c r="E199" s="56"/>
      <c r="F199" s="56"/>
      <c r="G199" s="48">
        <f t="shared" si="17"/>
        <v>0</v>
      </c>
      <c r="H199" s="67" t="e">
        <f t="shared" si="16"/>
        <v>#DIV/0!</v>
      </c>
    </row>
    <row r="200" spans="1:8" s="5" customFormat="1" ht="15.75" customHeight="1" hidden="1">
      <c r="A200" s="22" t="s">
        <v>28</v>
      </c>
      <c r="B200" s="6">
        <v>310</v>
      </c>
      <c r="C200" s="7" t="s">
        <v>90</v>
      </c>
      <c r="D200" s="56"/>
      <c r="E200" s="56"/>
      <c r="F200" s="56"/>
      <c r="G200" s="48">
        <f t="shared" si="17"/>
        <v>0</v>
      </c>
      <c r="H200" s="67" t="e">
        <f t="shared" si="16"/>
        <v>#DIV/0!</v>
      </c>
    </row>
    <row r="201" spans="1:8" s="5" customFormat="1" ht="15.75" customHeight="1" hidden="1">
      <c r="A201" s="22" t="s">
        <v>28</v>
      </c>
      <c r="B201" s="6">
        <v>340</v>
      </c>
      <c r="C201" s="7" t="s">
        <v>90</v>
      </c>
      <c r="D201" s="56"/>
      <c r="E201" s="56"/>
      <c r="F201" s="56"/>
      <c r="G201" s="48">
        <f t="shared" si="17"/>
        <v>0</v>
      </c>
      <c r="H201" s="67" t="e">
        <f t="shared" si="16"/>
        <v>#DIV/0!</v>
      </c>
    </row>
    <row r="202" spans="1:8" s="8" customFormat="1" ht="15.75" hidden="1">
      <c r="A202" s="22" t="s">
        <v>28</v>
      </c>
      <c r="B202" s="6">
        <v>222</v>
      </c>
      <c r="C202" s="7" t="s">
        <v>38</v>
      </c>
      <c r="D202" s="56"/>
      <c r="E202" s="56"/>
      <c r="F202" s="56"/>
      <c r="G202" s="48">
        <f t="shared" si="17"/>
        <v>0</v>
      </c>
      <c r="H202" s="67" t="e">
        <f t="shared" si="16"/>
        <v>#DIV/0!</v>
      </c>
    </row>
    <row r="203" spans="1:8" s="8" customFormat="1" ht="15.75" customHeight="1">
      <c r="A203" s="22" t="s">
        <v>28</v>
      </c>
      <c r="B203" s="6">
        <v>225</v>
      </c>
      <c r="C203" s="7" t="s">
        <v>38</v>
      </c>
      <c r="D203" s="56">
        <v>10</v>
      </c>
      <c r="E203" s="56">
        <v>-0.4</v>
      </c>
      <c r="F203" s="56">
        <v>10.4</v>
      </c>
      <c r="G203" s="48">
        <v>10.4</v>
      </c>
      <c r="H203" s="67">
        <f t="shared" si="16"/>
        <v>100</v>
      </c>
    </row>
    <row r="204" spans="1:8" s="16" customFormat="1" ht="18.75">
      <c r="A204" s="22" t="s">
        <v>28</v>
      </c>
      <c r="B204" s="6">
        <v>226</v>
      </c>
      <c r="C204" s="7" t="s">
        <v>38</v>
      </c>
      <c r="D204" s="56">
        <v>5</v>
      </c>
      <c r="E204" s="56">
        <v>5</v>
      </c>
      <c r="F204" s="56"/>
      <c r="G204" s="48">
        <v>0</v>
      </c>
      <c r="H204" s="67">
        <v>0</v>
      </c>
    </row>
    <row r="205" spans="1:8" s="29" customFormat="1" ht="18.75" customHeight="1" hidden="1">
      <c r="A205" s="22" t="s">
        <v>28</v>
      </c>
      <c r="B205" s="6">
        <v>226</v>
      </c>
      <c r="C205" s="7" t="s">
        <v>91</v>
      </c>
      <c r="D205" s="56"/>
      <c r="E205" s="56"/>
      <c r="F205" s="56"/>
      <c r="G205" s="48">
        <f t="shared" si="17"/>
        <v>0</v>
      </c>
      <c r="H205" s="67" t="e">
        <f t="shared" si="16"/>
        <v>#DIV/0!</v>
      </c>
    </row>
    <row r="206" spans="1:8" s="39" customFormat="1" ht="15.75" hidden="1">
      <c r="A206" s="22" t="s">
        <v>28</v>
      </c>
      <c r="B206" s="6">
        <v>290</v>
      </c>
      <c r="C206" s="7" t="s">
        <v>38</v>
      </c>
      <c r="D206" s="56">
        <v>0</v>
      </c>
      <c r="E206" s="56"/>
      <c r="F206" s="56"/>
      <c r="G206" s="48">
        <f t="shared" si="17"/>
        <v>0</v>
      </c>
      <c r="H206" s="67" t="e">
        <f t="shared" si="16"/>
        <v>#DIV/0!</v>
      </c>
    </row>
    <row r="207" spans="1:8" s="30" customFormat="1" ht="15.75" hidden="1">
      <c r="A207" s="22" t="s">
        <v>28</v>
      </c>
      <c r="B207" s="6">
        <v>310</v>
      </c>
      <c r="C207" s="7" t="s">
        <v>38</v>
      </c>
      <c r="D207" s="56"/>
      <c r="E207" s="56"/>
      <c r="F207" s="56"/>
      <c r="G207" s="48">
        <f t="shared" si="17"/>
        <v>0</v>
      </c>
      <c r="H207" s="67" t="e">
        <f t="shared" si="16"/>
        <v>#DIV/0!</v>
      </c>
    </row>
    <row r="208" spans="1:8" s="30" customFormat="1" ht="15.75" hidden="1">
      <c r="A208" s="22" t="s">
        <v>28</v>
      </c>
      <c r="B208" s="6">
        <v>340</v>
      </c>
      <c r="C208" s="7" t="s">
        <v>38</v>
      </c>
      <c r="D208" s="56">
        <v>0</v>
      </c>
      <c r="E208" s="56"/>
      <c r="F208" s="56"/>
      <c r="G208" s="48">
        <f t="shared" si="17"/>
        <v>0</v>
      </c>
      <c r="H208" s="67" t="e">
        <f t="shared" si="16"/>
        <v>#DIV/0!</v>
      </c>
    </row>
    <row r="209" spans="1:8" s="31" customFormat="1" ht="18.75">
      <c r="A209" s="85" t="s">
        <v>27</v>
      </c>
      <c r="B209" s="86"/>
      <c r="C209" s="86"/>
      <c r="D209" s="47">
        <f>D184+D162+D144</f>
        <v>55</v>
      </c>
      <c r="E209" s="47">
        <f>E184+E162+E144</f>
        <v>-11.2</v>
      </c>
      <c r="F209" s="47">
        <f>F184+F162+F144</f>
        <v>66.2</v>
      </c>
      <c r="G209" s="47">
        <f>G184+G162+G144</f>
        <v>66.2</v>
      </c>
      <c r="H209" s="68">
        <f>F209/G209*100</f>
        <v>100</v>
      </c>
    </row>
    <row r="210" spans="1:8" ht="19.5" customHeight="1" hidden="1">
      <c r="A210" s="18" t="s">
        <v>92</v>
      </c>
      <c r="B210" s="12"/>
      <c r="C210" s="13"/>
      <c r="D210" s="55"/>
      <c r="E210" s="55"/>
      <c r="F210" s="55"/>
      <c r="G210" s="55"/>
      <c r="H210" s="72"/>
    </row>
    <row r="211" spans="1:8" s="8" customFormat="1" ht="19.5" customHeight="1" hidden="1">
      <c r="A211" s="22" t="s">
        <v>31</v>
      </c>
      <c r="B211" s="6">
        <v>222</v>
      </c>
      <c r="C211" s="7" t="s">
        <v>6</v>
      </c>
      <c r="D211" s="56"/>
      <c r="E211" s="56"/>
      <c r="F211" s="56"/>
      <c r="G211" s="48">
        <f>D211+E211</f>
        <v>0</v>
      </c>
      <c r="H211" s="73"/>
    </row>
    <row r="212" spans="1:8" s="8" customFormat="1" ht="15.75" hidden="1">
      <c r="A212" s="22" t="s">
        <v>31</v>
      </c>
      <c r="B212" s="6">
        <v>226</v>
      </c>
      <c r="C212" s="7" t="s">
        <v>10</v>
      </c>
      <c r="D212" s="56">
        <v>0</v>
      </c>
      <c r="E212" s="56"/>
      <c r="F212" s="56"/>
      <c r="G212" s="48">
        <f>D212+E212</f>
        <v>0</v>
      </c>
      <c r="H212" s="67" t="e">
        <f>F212/G212*100</f>
        <v>#DIV/0!</v>
      </c>
    </row>
    <row r="213" spans="1:8" s="32" customFormat="1" ht="15.75" customHeight="1" hidden="1">
      <c r="A213" s="22" t="s">
        <v>31</v>
      </c>
      <c r="B213" s="6">
        <v>290</v>
      </c>
      <c r="C213" s="7" t="s">
        <v>11</v>
      </c>
      <c r="D213" s="56">
        <v>0</v>
      </c>
      <c r="E213" s="56"/>
      <c r="F213" s="56"/>
      <c r="G213" s="48">
        <f>D213+E213</f>
        <v>0</v>
      </c>
      <c r="H213" s="67" t="e">
        <f>F213/G213*100</f>
        <v>#DIV/0!</v>
      </c>
    </row>
    <row r="214" spans="1:8" s="8" customFormat="1" ht="15.75" customHeight="1" hidden="1">
      <c r="A214" s="22" t="s">
        <v>31</v>
      </c>
      <c r="B214" s="6">
        <v>310</v>
      </c>
      <c r="C214" s="7" t="s">
        <v>38</v>
      </c>
      <c r="D214" s="56"/>
      <c r="E214" s="56"/>
      <c r="F214" s="56"/>
      <c r="G214" s="48">
        <f>D214+E214</f>
        <v>0</v>
      </c>
      <c r="H214" s="67" t="e">
        <f>F214/G214*100</f>
        <v>#DIV/0!</v>
      </c>
    </row>
    <row r="215" spans="1:8" s="8" customFormat="1" ht="15.75" hidden="1">
      <c r="A215" s="22" t="s">
        <v>31</v>
      </c>
      <c r="B215" s="6">
        <v>340</v>
      </c>
      <c r="C215" s="7" t="s">
        <v>14</v>
      </c>
      <c r="D215" s="56"/>
      <c r="E215" s="56"/>
      <c r="F215" s="56"/>
      <c r="G215" s="48">
        <f>D215+E215</f>
        <v>0</v>
      </c>
      <c r="H215" s="67" t="e">
        <f>F215/G215*100</f>
        <v>#DIV/0!</v>
      </c>
    </row>
    <row r="216" spans="1:8" s="8" customFormat="1" ht="15.75" hidden="1">
      <c r="A216" s="85" t="s">
        <v>32</v>
      </c>
      <c r="B216" s="86"/>
      <c r="C216" s="86"/>
      <c r="D216" s="47">
        <f>SUM(D211:D215)</f>
        <v>0</v>
      </c>
      <c r="E216" s="47">
        <f>SUM(E211:E215)</f>
        <v>0</v>
      </c>
      <c r="F216" s="47">
        <f>SUM(F211:F215)</f>
        <v>0</v>
      </c>
      <c r="G216" s="47">
        <f>SUM(G211:G215)</f>
        <v>0</v>
      </c>
      <c r="H216" s="68" t="e">
        <f>F216/G216*100</f>
        <v>#DIV/0!</v>
      </c>
    </row>
    <row r="217" spans="1:8" s="32" customFormat="1" ht="14.25" customHeight="1">
      <c r="A217" s="87" t="s">
        <v>93</v>
      </c>
      <c r="B217" s="88"/>
      <c r="C217" s="88"/>
      <c r="D217" s="55"/>
      <c r="E217" s="55"/>
      <c r="F217" s="55"/>
      <c r="G217" s="55"/>
      <c r="H217" s="72"/>
    </row>
    <row r="218" spans="1:8" s="8" customFormat="1" ht="14.25" customHeight="1">
      <c r="A218" s="24" t="s">
        <v>48</v>
      </c>
      <c r="B218" s="3">
        <v>210</v>
      </c>
      <c r="C218" s="34" t="s">
        <v>26</v>
      </c>
      <c r="D218" s="45">
        <f>SUM(D219:D221)</f>
        <v>1349</v>
      </c>
      <c r="E218" s="45">
        <f>SUM(E219:E221)</f>
        <v>-297.6</v>
      </c>
      <c r="F218" s="45">
        <f>SUM(F219:F221)</f>
        <v>1646.6</v>
      </c>
      <c r="G218" s="45">
        <f>SUM(G219:G221)</f>
        <v>1646.6</v>
      </c>
      <c r="H218" s="66">
        <f>F218/G218*100</f>
        <v>100</v>
      </c>
    </row>
    <row r="219" spans="1:8" s="8" customFormat="1" ht="14.25" customHeight="1">
      <c r="A219" s="22" t="s">
        <v>48</v>
      </c>
      <c r="B219" s="6">
        <v>211</v>
      </c>
      <c r="C219" s="7" t="s">
        <v>1</v>
      </c>
      <c r="D219" s="48">
        <v>1026</v>
      </c>
      <c r="E219" s="48">
        <v>-205</v>
      </c>
      <c r="F219" s="48">
        <v>1231</v>
      </c>
      <c r="G219" s="48">
        <v>1231</v>
      </c>
      <c r="H219" s="67">
        <f>F219/G219*100</f>
        <v>100</v>
      </c>
    </row>
    <row r="220" spans="1:8" s="8" customFormat="1" ht="14.25" customHeight="1">
      <c r="A220" s="22" t="s">
        <v>48</v>
      </c>
      <c r="B220" s="6">
        <v>212</v>
      </c>
      <c r="C220" s="7" t="s">
        <v>2</v>
      </c>
      <c r="D220" s="48">
        <v>3</v>
      </c>
      <c r="E220" s="48">
        <v>3</v>
      </c>
      <c r="F220" s="48">
        <v>0</v>
      </c>
      <c r="G220" s="48">
        <v>0</v>
      </c>
      <c r="H220" s="67">
        <v>0</v>
      </c>
    </row>
    <row r="221" spans="1:8" s="32" customFormat="1" ht="14.25" customHeight="1">
      <c r="A221" s="22" t="s">
        <v>48</v>
      </c>
      <c r="B221" s="6">
        <v>213</v>
      </c>
      <c r="C221" s="7" t="s">
        <v>3</v>
      </c>
      <c r="D221" s="48">
        <v>320</v>
      </c>
      <c r="E221" s="48">
        <v>-95.6</v>
      </c>
      <c r="F221" s="48">
        <v>415.6</v>
      </c>
      <c r="G221" s="48">
        <v>415.6</v>
      </c>
      <c r="H221" s="67">
        <f>F221/G221*100</f>
        <v>100</v>
      </c>
    </row>
    <row r="222" spans="1:8" s="5" customFormat="1" ht="14.25" customHeight="1">
      <c r="A222" s="22" t="s">
        <v>48</v>
      </c>
      <c r="B222" s="3">
        <v>220</v>
      </c>
      <c r="C222" s="4" t="s">
        <v>4</v>
      </c>
      <c r="D222" s="45">
        <f>SUM(D223:D232)</f>
        <v>44.6</v>
      </c>
      <c r="E222" s="45">
        <f>SUM(E223:E232)</f>
        <v>2.2</v>
      </c>
      <c r="F222" s="45">
        <f>SUM(F223:F232)</f>
        <v>42.400000000000006</v>
      </c>
      <c r="G222" s="45">
        <f>SUM(G223:G232)</f>
        <v>42.400000000000006</v>
      </c>
      <c r="H222" s="66">
        <f>F222/G222*100</f>
        <v>100</v>
      </c>
    </row>
    <row r="223" spans="1:8" s="5" customFormat="1" ht="14.25" customHeight="1" hidden="1">
      <c r="A223" s="22" t="s">
        <v>48</v>
      </c>
      <c r="B223" s="6">
        <v>221</v>
      </c>
      <c r="C223" s="7" t="s">
        <v>5</v>
      </c>
      <c r="D223" s="48"/>
      <c r="E223" s="48"/>
      <c r="F223" s="48"/>
      <c r="G223" s="48">
        <f aca="true" t="shared" si="18" ref="G223:G240">D223+E223</f>
        <v>0</v>
      </c>
      <c r="H223" s="67" t="e">
        <f aca="true" t="shared" si="19" ref="H223:H231">F223/G223*100</f>
        <v>#DIV/0!</v>
      </c>
    </row>
    <row r="224" spans="1:8" s="8" customFormat="1" ht="14.25" customHeight="1">
      <c r="A224" s="22" t="s">
        <v>48</v>
      </c>
      <c r="B224" s="6">
        <v>222</v>
      </c>
      <c r="C224" s="7" t="s">
        <v>6</v>
      </c>
      <c r="D224" s="48">
        <v>1</v>
      </c>
      <c r="E224" s="48">
        <v>1</v>
      </c>
      <c r="F224" s="48">
        <v>0</v>
      </c>
      <c r="G224" s="48">
        <v>0</v>
      </c>
      <c r="H224" s="67">
        <v>0</v>
      </c>
    </row>
    <row r="225" spans="1:8" s="8" customFormat="1" ht="14.25" customHeight="1">
      <c r="A225" s="22" t="s">
        <v>48</v>
      </c>
      <c r="B225" s="6">
        <v>223</v>
      </c>
      <c r="C225" s="7" t="s">
        <v>7</v>
      </c>
      <c r="D225" s="48">
        <v>35.6</v>
      </c>
      <c r="E225" s="48">
        <v>1.4</v>
      </c>
      <c r="F225" s="48">
        <v>34.2</v>
      </c>
      <c r="G225" s="48">
        <v>34.2</v>
      </c>
      <c r="H225" s="67">
        <f t="shared" si="19"/>
        <v>100</v>
      </c>
    </row>
    <row r="226" spans="1:8" s="16" customFormat="1" ht="18.75" hidden="1">
      <c r="A226" s="22" t="s">
        <v>48</v>
      </c>
      <c r="B226" s="6">
        <v>224</v>
      </c>
      <c r="C226" s="7" t="s">
        <v>8</v>
      </c>
      <c r="D226" s="48"/>
      <c r="E226" s="48"/>
      <c r="F226" s="48"/>
      <c r="G226" s="48">
        <f t="shared" si="18"/>
        <v>0</v>
      </c>
      <c r="H226" s="67" t="e">
        <f t="shared" si="19"/>
        <v>#DIV/0!</v>
      </c>
    </row>
    <row r="227" spans="1:8" s="29" customFormat="1" ht="18.75">
      <c r="A227" s="22" t="s">
        <v>48</v>
      </c>
      <c r="B227" s="6">
        <v>225</v>
      </c>
      <c r="C227" s="7" t="s">
        <v>9</v>
      </c>
      <c r="D227" s="48">
        <v>5</v>
      </c>
      <c r="E227" s="48">
        <v>5</v>
      </c>
      <c r="F227" s="48"/>
      <c r="G227" s="48">
        <v>0</v>
      </c>
      <c r="H227" s="67">
        <v>0</v>
      </c>
    </row>
    <row r="228" spans="1:8" s="30" customFormat="1" ht="15.75" hidden="1">
      <c r="A228" s="22" t="s">
        <v>48</v>
      </c>
      <c r="B228" s="6">
        <v>225</v>
      </c>
      <c r="C228" s="7" t="s">
        <v>94</v>
      </c>
      <c r="D228" s="48">
        <v>0</v>
      </c>
      <c r="E228" s="48"/>
      <c r="F228" s="48"/>
      <c r="G228" s="48">
        <f t="shared" si="18"/>
        <v>0</v>
      </c>
      <c r="H228" s="67" t="e">
        <f t="shared" si="19"/>
        <v>#DIV/0!</v>
      </c>
    </row>
    <row r="229" spans="1:8" s="30" customFormat="1" ht="15.75" customHeight="1" hidden="1">
      <c r="A229" s="22" t="s">
        <v>48</v>
      </c>
      <c r="B229" s="6">
        <v>225</v>
      </c>
      <c r="C229" s="7" t="s">
        <v>95</v>
      </c>
      <c r="D229" s="48">
        <v>0</v>
      </c>
      <c r="E229" s="48">
        <v>0</v>
      </c>
      <c r="F229" s="48"/>
      <c r="G229" s="48">
        <f t="shared" si="18"/>
        <v>0</v>
      </c>
      <c r="H229" s="67" t="e">
        <f t="shared" si="19"/>
        <v>#DIV/0!</v>
      </c>
    </row>
    <row r="230" spans="1:8" s="30" customFormat="1" ht="15.75">
      <c r="A230" s="22" t="s">
        <v>48</v>
      </c>
      <c r="B230" s="6">
        <v>226</v>
      </c>
      <c r="C230" s="7" t="s">
        <v>10</v>
      </c>
      <c r="D230" s="48">
        <v>3</v>
      </c>
      <c r="E230" s="48">
        <v>-5.2</v>
      </c>
      <c r="F230" s="48">
        <v>8.2</v>
      </c>
      <c r="G230" s="48">
        <v>8.2</v>
      </c>
      <c r="H230" s="67">
        <f t="shared" si="19"/>
        <v>100</v>
      </c>
    </row>
    <row r="231" spans="1:8" s="30" customFormat="1" ht="15.75" hidden="1">
      <c r="A231" s="22" t="s">
        <v>48</v>
      </c>
      <c r="B231" s="6">
        <v>226</v>
      </c>
      <c r="C231" s="7" t="s">
        <v>94</v>
      </c>
      <c r="D231" s="48">
        <v>0</v>
      </c>
      <c r="E231" s="48"/>
      <c r="F231" s="48"/>
      <c r="G231" s="48">
        <f t="shared" si="18"/>
        <v>0</v>
      </c>
      <c r="H231" s="67" t="e">
        <f t="shared" si="19"/>
        <v>#DIV/0!</v>
      </c>
    </row>
    <row r="232" spans="1:8" s="30" customFormat="1" ht="15.75" customHeight="1" hidden="1">
      <c r="A232" s="22" t="s">
        <v>48</v>
      </c>
      <c r="B232" s="6">
        <v>226</v>
      </c>
      <c r="C232" s="7" t="s">
        <v>95</v>
      </c>
      <c r="D232" s="48">
        <v>0</v>
      </c>
      <c r="E232" s="48"/>
      <c r="F232" s="48"/>
      <c r="G232" s="48">
        <f t="shared" si="18"/>
        <v>0</v>
      </c>
      <c r="H232" s="69"/>
    </row>
    <row r="233" spans="1:8" s="30" customFormat="1" ht="15.75">
      <c r="A233" s="24" t="s">
        <v>48</v>
      </c>
      <c r="B233" s="3">
        <v>290</v>
      </c>
      <c r="C233" s="4" t="s">
        <v>11</v>
      </c>
      <c r="D233" s="49">
        <v>6</v>
      </c>
      <c r="E233" s="49">
        <v>6</v>
      </c>
      <c r="F233" s="49"/>
      <c r="G233" s="49">
        <v>0</v>
      </c>
      <c r="H233" s="66">
        <v>0</v>
      </c>
    </row>
    <row r="234" spans="1:8" s="31" customFormat="1" ht="18.75">
      <c r="A234" s="22" t="s">
        <v>48</v>
      </c>
      <c r="B234" s="3">
        <v>300</v>
      </c>
      <c r="C234" s="4" t="s">
        <v>12</v>
      </c>
      <c r="D234" s="45">
        <f>SUM(D235:D240)</f>
        <v>5</v>
      </c>
      <c r="E234" s="45">
        <f>SUM(E235:E240)</f>
        <v>5</v>
      </c>
      <c r="F234" s="45">
        <f>SUM(F235:F240)</f>
        <v>0</v>
      </c>
      <c r="G234" s="45">
        <f>SUM(G235:G240)</f>
        <v>0</v>
      </c>
      <c r="H234" s="66">
        <v>0</v>
      </c>
    </row>
    <row r="235" spans="1:8" ht="18.75" customHeight="1">
      <c r="A235" s="22" t="s">
        <v>48</v>
      </c>
      <c r="B235" s="6">
        <v>310</v>
      </c>
      <c r="C235" s="7" t="s">
        <v>13</v>
      </c>
      <c r="D235" s="48">
        <v>3</v>
      </c>
      <c r="E235" s="48">
        <v>3</v>
      </c>
      <c r="F235" s="48"/>
      <c r="G235" s="48">
        <v>0</v>
      </c>
      <c r="H235" s="67">
        <v>0</v>
      </c>
    </row>
    <row r="236" spans="1:8" s="8" customFormat="1" ht="18.75" customHeight="1" hidden="1">
      <c r="A236" s="22" t="s">
        <v>48</v>
      </c>
      <c r="B236" s="6">
        <v>310</v>
      </c>
      <c r="C236" s="7" t="s">
        <v>94</v>
      </c>
      <c r="D236" s="48"/>
      <c r="E236" s="48"/>
      <c r="F236" s="48"/>
      <c r="G236" s="48">
        <f t="shared" si="18"/>
        <v>0</v>
      </c>
      <c r="H236" s="67" t="e">
        <f>F236/G236*100</f>
        <v>#DIV/0!</v>
      </c>
    </row>
    <row r="237" spans="1:8" s="16" customFormat="1" ht="18.75" hidden="1">
      <c r="A237" s="22" t="s">
        <v>48</v>
      </c>
      <c r="B237" s="6">
        <v>310</v>
      </c>
      <c r="C237" s="7" t="s">
        <v>95</v>
      </c>
      <c r="D237" s="48">
        <v>0</v>
      </c>
      <c r="E237" s="48"/>
      <c r="F237" s="48"/>
      <c r="G237" s="48">
        <f t="shared" si="18"/>
        <v>0</v>
      </c>
      <c r="H237" s="67" t="e">
        <f>F237/G237*100</f>
        <v>#DIV/0!</v>
      </c>
    </row>
    <row r="238" spans="1:8" s="15" customFormat="1" ht="18.75">
      <c r="A238" s="22" t="s">
        <v>48</v>
      </c>
      <c r="B238" s="6">
        <v>340</v>
      </c>
      <c r="C238" s="7" t="s">
        <v>14</v>
      </c>
      <c r="D238" s="48">
        <v>2</v>
      </c>
      <c r="E238" s="48">
        <v>2</v>
      </c>
      <c r="F238" s="48">
        <v>0</v>
      </c>
      <c r="G238" s="48">
        <v>0</v>
      </c>
      <c r="H238" s="67">
        <v>0</v>
      </c>
    </row>
    <row r="239" spans="1:8" s="8" customFormat="1" ht="17.25" customHeight="1" hidden="1">
      <c r="A239" s="22" t="s">
        <v>48</v>
      </c>
      <c r="B239" s="6">
        <v>340</v>
      </c>
      <c r="C239" s="7" t="s">
        <v>94</v>
      </c>
      <c r="D239" s="48">
        <v>0</v>
      </c>
      <c r="E239" s="48"/>
      <c r="F239" s="48"/>
      <c r="G239" s="48">
        <f t="shared" si="18"/>
        <v>0</v>
      </c>
      <c r="H239" s="67" t="e">
        <f>F239/G239*100</f>
        <v>#DIV/0!</v>
      </c>
    </row>
    <row r="240" spans="1:8" s="8" customFormat="1" ht="15.75" customHeight="1" hidden="1">
      <c r="A240" s="22" t="s">
        <v>48</v>
      </c>
      <c r="B240" s="6">
        <v>340</v>
      </c>
      <c r="C240" s="7" t="s">
        <v>95</v>
      </c>
      <c r="D240" s="48">
        <v>0</v>
      </c>
      <c r="E240" s="48"/>
      <c r="F240" s="48"/>
      <c r="G240" s="48">
        <f t="shared" si="18"/>
        <v>0</v>
      </c>
      <c r="H240" s="69"/>
    </row>
    <row r="241" spans="1:9" s="8" customFormat="1" ht="15.75">
      <c r="A241" s="85" t="s">
        <v>49</v>
      </c>
      <c r="B241" s="86"/>
      <c r="C241" s="86"/>
      <c r="D241" s="47">
        <f>SUM(D218,D222,D233,D234)</f>
        <v>1404.6</v>
      </c>
      <c r="E241" s="47">
        <f>SUM(E218,E222,E233,E234)</f>
        <v>-284.40000000000003</v>
      </c>
      <c r="F241" s="47">
        <f>SUM(F218,F222,F233,F234)</f>
        <v>1689</v>
      </c>
      <c r="G241" s="47">
        <f>SUM(G218,G222,G233,G234)</f>
        <v>1689</v>
      </c>
      <c r="H241" s="68">
        <f>F241/G241*100</f>
        <v>100</v>
      </c>
      <c r="I241" s="30"/>
    </row>
    <row r="242" spans="1:8" s="8" customFormat="1" ht="24" customHeight="1" hidden="1">
      <c r="A242" s="18" t="s">
        <v>96</v>
      </c>
      <c r="B242" s="58"/>
      <c r="C242" s="58"/>
      <c r="D242" s="55"/>
      <c r="E242" s="55"/>
      <c r="F242" s="55"/>
      <c r="G242" s="55"/>
      <c r="H242" s="72"/>
    </row>
    <row r="243" spans="1:8" s="8" customFormat="1" ht="15.75" hidden="1">
      <c r="A243" s="40"/>
      <c r="B243" s="80" t="s">
        <v>97</v>
      </c>
      <c r="C243" s="80"/>
      <c r="D243" s="47">
        <f>SUM(D244)</f>
        <v>0</v>
      </c>
      <c r="E243" s="47">
        <f>SUM(E244)</f>
        <v>0</v>
      </c>
      <c r="F243" s="47">
        <f>SUM(F244)</f>
        <v>0</v>
      </c>
      <c r="G243" s="47">
        <f>SUM(G244)</f>
        <v>0</v>
      </c>
      <c r="H243" s="68" t="e">
        <f>F243/G243*100</f>
        <v>#DIV/0!</v>
      </c>
    </row>
    <row r="244" spans="1:8" s="8" customFormat="1" ht="31.5" hidden="1">
      <c r="A244" s="25" t="s">
        <v>63</v>
      </c>
      <c r="B244" s="14" t="s">
        <v>64</v>
      </c>
      <c r="C244" s="33" t="s">
        <v>98</v>
      </c>
      <c r="D244" s="56">
        <v>0</v>
      </c>
      <c r="E244" s="56"/>
      <c r="F244" s="56">
        <v>0</v>
      </c>
      <c r="G244" s="48">
        <f>D244+E244</f>
        <v>0</v>
      </c>
      <c r="H244" s="67" t="e">
        <f>F244/G244*100</f>
        <v>#DIV/0!</v>
      </c>
    </row>
    <row r="245" spans="1:8" s="8" customFormat="1" ht="15.75" hidden="1">
      <c r="A245" s="40"/>
      <c r="B245" s="80" t="s">
        <v>99</v>
      </c>
      <c r="C245" s="80"/>
      <c r="D245" s="47">
        <f>SUM(D246:D251)</f>
        <v>0</v>
      </c>
      <c r="E245" s="47">
        <f>SUM(E246:E251)</f>
        <v>0</v>
      </c>
      <c r="F245" s="47">
        <f>SUM(F246:F251)</f>
        <v>0</v>
      </c>
      <c r="G245" s="47">
        <f>SUM(G246:G251)</f>
        <v>0</v>
      </c>
      <c r="H245" s="68" t="e">
        <f>F245/G245*100</f>
        <v>#DIV/0!</v>
      </c>
    </row>
    <row r="246" spans="1:8" s="8" customFormat="1" ht="15.75" customHeight="1" hidden="1">
      <c r="A246" s="25" t="s">
        <v>34</v>
      </c>
      <c r="B246" s="14" t="s">
        <v>53</v>
      </c>
      <c r="C246" s="7" t="s">
        <v>6</v>
      </c>
      <c r="D246" s="56"/>
      <c r="E246" s="56"/>
      <c r="F246" s="56"/>
      <c r="G246" s="48">
        <f aca="true" t="shared" si="20" ref="G246:G251">D246+E246</f>
        <v>0</v>
      </c>
      <c r="H246" s="73"/>
    </row>
    <row r="247" spans="1:8" s="8" customFormat="1" ht="15.75" hidden="1">
      <c r="A247" s="25" t="s">
        <v>34</v>
      </c>
      <c r="B247" s="14" t="s">
        <v>35</v>
      </c>
      <c r="C247" s="7" t="s">
        <v>10</v>
      </c>
      <c r="D247" s="56"/>
      <c r="E247" s="56"/>
      <c r="F247" s="56"/>
      <c r="G247" s="48">
        <f t="shared" si="20"/>
        <v>0</v>
      </c>
      <c r="H247" s="67" t="e">
        <f aca="true" t="shared" si="21" ref="H247:H252">F247/G247*100</f>
        <v>#DIV/0!</v>
      </c>
    </row>
    <row r="248" spans="1:8" s="8" customFormat="1" ht="31.5" customHeight="1" hidden="1">
      <c r="A248" s="25" t="s">
        <v>34</v>
      </c>
      <c r="B248" s="14" t="s">
        <v>64</v>
      </c>
      <c r="C248" s="33" t="s">
        <v>98</v>
      </c>
      <c r="D248" s="56"/>
      <c r="E248" s="56"/>
      <c r="F248" s="56"/>
      <c r="G248" s="48">
        <f t="shared" si="20"/>
        <v>0</v>
      </c>
      <c r="H248" s="67" t="e">
        <f t="shared" si="21"/>
        <v>#DIV/0!</v>
      </c>
    </row>
    <row r="249" spans="1:8" s="8" customFormat="1" ht="15.75" customHeight="1" hidden="1">
      <c r="A249" s="25" t="s">
        <v>34</v>
      </c>
      <c r="B249" s="14" t="s">
        <v>30</v>
      </c>
      <c r="C249" s="7" t="s">
        <v>11</v>
      </c>
      <c r="D249" s="56">
        <v>0</v>
      </c>
      <c r="E249" s="56"/>
      <c r="F249" s="56"/>
      <c r="G249" s="48">
        <f t="shared" si="20"/>
        <v>0</v>
      </c>
      <c r="H249" s="67" t="e">
        <f t="shared" si="21"/>
        <v>#DIV/0!</v>
      </c>
    </row>
    <row r="250" spans="1:8" s="8" customFormat="1" ht="45.75" customHeight="1" hidden="1">
      <c r="A250" s="25" t="s">
        <v>34</v>
      </c>
      <c r="B250" s="6">
        <v>310</v>
      </c>
      <c r="C250" s="7" t="s">
        <v>13</v>
      </c>
      <c r="D250" s="56"/>
      <c r="E250" s="56"/>
      <c r="F250" s="56"/>
      <c r="G250" s="48">
        <f t="shared" si="20"/>
        <v>0</v>
      </c>
      <c r="H250" s="67" t="e">
        <f t="shared" si="21"/>
        <v>#DIV/0!</v>
      </c>
    </row>
    <row r="251" spans="1:8" s="8" customFormat="1" ht="19.5" customHeight="1" hidden="1">
      <c r="A251" s="25" t="s">
        <v>34</v>
      </c>
      <c r="B251" s="14" t="s">
        <v>39</v>
      </c>
      <c r="C251" s="7" t="s">
        <v>14</v>
      </c>
      <c r="D251" s="56"/>
      <c r="E251" s="56"/>
      <c r="F251" s="56"/>
      <c r="G251" s="48">
        <f t="shared" si="20"/>
        <v>0</v>
      </c>
      <c r="H251" s="67" t="e">
        <f t="shared" si="21"/>
        <v>#DIV/0!</v>
      </c>
    </row>
    <row r="252" spans="1:8" s="8" customFormat="1" ht="23.25" customHeight="1" hidden="1">
      <c r="A252" s="40"/>
      <c r="B252" s="80" t="s">
        <v>100</v>
      </c>
      <c r="C252" s="80"/>
      <c r="D252" s="47">
        <f>SUM(D253:D257)</f>
        <v>0</v>
      </c>
      <c r="E252" s="47">
        <f>SUM(E253:E257)</f>
        <v>0</v>
      </c>
      <c r="F252" s="47">
        <f>SUM(F253:F257)</f>
        <v>0</v>
      </c>
      <c r="G252" s="47">
        <f>SUM(G253:G257)</f>
        <v>0</v>
      </c>
      <c r="H252" s="68" t="e">
        <f t="shared" si="21"/>
        <v>#DIV/0!</v>
      </c>
    </row>
    <row r="253" spans="1:8" s="8" customFormat="1" ht="18" customHeight="1" hidden="1">
      <c r="A253" s="25" t="s">
        <v>50</v>
      </c>
      <c r="B253" s="14" t="s">
        <v>53</v>
      </c>
      <c r="C253" s="7" t="s">
        <v>6</v>
      </c>
      <c r="D253" s="56"/>
      <c r="E253" s="56"/>
      <c r="F253" s="56"/>
      <c r="G253" s="48">
        <f>D253+E253</f>
        <v>0</v>
      </c>
      <c r="H253" s="73"/>
    </row>
    <row r="254" spans="1:8" s="8" customFormat="1" ht="15.75" hidden="1">
      <c r="A254" s="25" t="s">
        <v>50</v>
      </c>
      <c r="B254" s="14" t="s">
        <v>35</v>
      </c>
      <c r="C254" s="7" t="s">
        <v>10</v>
      </c>
      <c r="D254" s="56"/>
      <c r="E254" s="56"/>
      <c r="F254" s="56"/>
      <c r="G254" s="48">
        <f>D254+E254</f>
        <v>0</v>
      </c>
      <c r="H254" s="67" t="e">
        <f>F254/G254*100</f>
        <v>#DIV/0!</v>
      </c>
    </row>
    <row r="255" spans="1:8" s="8" customFormat="1" ht="15.75" hidden="1">
      <c r="A255" s="25" t="s">
        <v>50</v>
      </c>
      <c r="B255" s="14" t="s">
        <v>30</v>
      </c>
      <c r="C255" s="7" t="s">
        <v>11</v>
      </c>
      <c r="D255" s="56"/>
      <c r="E255" s="56"/>
      <c r="F255" s="56"/>
      <c r="G255" s="48">
        <f>D255+E255</f>
        <v>0</v>
      </c>
      <c r="H255" s="67" t="e">
        <f>F255/G255*100</f>
        <v>#DIV/0!</v>
      </c>
    </row>
    <row r="256" spans="1:8" s="8" customFormat="1" ht="18.75" customHeight="1" hidden="1">
      <c r="A256" s="25" t="s">
        <v>50</v>
      </c>
      <c r="B256" s="6">
        <v>310</v>
      </c>
      <c r="C256" s="7" t="s">
        <v>13</v>
      </c>
      <c r="D256" s="56"/>
      <c r="E256" s="56"/>
      <c r="F256" s="56"/>
      <c r="G256" s="48">
        <f>D256+E256</f>
        <v>0</v>
      </c>
      <c r="H256" s="67" t="e">
        <f>F256/G256*100</f>
        <v>#DIV/0!</v>
      </c>
    </row>
    <row r="257" spans="1:8" s="15" customFormat="1" ht="19.5" customHeight="1" hidden="1">
      <c r="A257" s="25" t="s">
        <v>50</v>
      </c>
      <c r="B257" s="14" t="s">
        <v>39</v>
      </c>
      <c r="C257" s="7" t="s">
        <v>14</v>
      </c>
      <c r="D257" s="56"/>
      <c r="E257" s="56"/>
      <c r="F257" s="56"/>
      <c r="G257" s="48">
        <f>D257+E257</f>
        <v>0</v>
      </c>
      <c r="H257" s="67" t="e">
        <f>F257/G257*100</f>
        <v>#DIV/0!</v>
      </c>
    </row>
    <row r="258" spans="1:8" ht="15.75" hidden="1">
      <c r="A258" s="85" t="s">
        <v>36</v>
      </c>
      <c r="B258" s="86"/>
      <c r="C258" s="86"/>
      <c r="D258" s="47">
        <f>SUM(D245,D252,D243)</f>
        <v>0</v>
      </c>
      <c r="E258" s="47">
        <f>SUM(E245,E252,E243)</f>
        <v>0</v>
      </c>
      <c r="F258" s="47">
        <f>SUM(F245,F252,F243)</f>
        <v>0</v>
      </c>
      <c r="G258" s="47">
        <f>SUM(G245,G252,G243)</f>
        <v>0</v>
      </c>
      <c r="H258" s="68" t="e">
        <f>F258/G258*100</f>
        <v>#DIV/0!</v>
      </c>
    </row>
    <row r="259" spans="1:8" ht="15.75">
      <c r="A259" s="18" t="s">
        <v>101</v>
      </c>
      <c r="B259" s="12"/>
      <c r="C259" s="13"/>
      <c r="D259" s="55"/>
      <c r="E259" s="55"/>
      <c r="F259" s="55"/>
      <c r="G259" s="55"/>
      <c r="H259" s="72"/>
    </row>
    <row r="260" spans="1:8" ht="15.75">
      <c r="A260" s="22" t="s">
        <v>59</v>
      </c>
      <c r="B260" s="14" t="s">
        <v>53</v>
      </c>
      <c r="C260" s="7" t="s">
        <v>6</v>
      </c>
      <c r="D260" s="56">
        <v>2</v>
      </c>
      <c r="E260" s="56">
        <v>2</v>
      </c>
      <c r="F260" s="56"/>
      <c r="G260" s="48">
        <v>0</v>
      </c>
      <c r="H260" s="67">
        <v>0</v>
      </c>
    </row>
    <row r="261" spans="1:8" ht="12.75" customHeight="1" hidden="1">
      <c r="A261" s="22" t="s">
        <v>59</v>
      </c>
      <c r="B261" s="14" t="s">
        <v>35</v>
      </c>
      <c r="C261" s="7" t="s">
        <v>10</v>
      </c>
      <c r="D261" s="56">
        <v>0</v>
      </c>
      <c r="E261" s="56"/>
      <c r="F261" s="56">
        <v>0</v>
      </c>
      <c r="G261" s="48">
        <f>D261+E261</f>
        <v>0</v>
      </c>
      <c r="H261" s="67" t="e">
        <f aca="true" t="shared" si="22" ref="H261:H268">F261/G261*100</f>
        <v>#DIV/0!</v>
      </c>
    </row>
    <row r="262" spans="1:8" ht="17.25" customHeight="1">
      <c r="A262" s="22" t="s">
        <v>59</v>
      </c>
      <c r="B262" s="14" t="s">
        <v>30</v>
      </c>
      <c r="C262" s="7" t="s">
        <v>11</v>
      </c>
      <c r="D262" s="56">
        <v>2</v>
      </c>
      <c r="E262" s="56">
        <v>2</v>
      </c>
      <c r="F262" s="56"/>
      <c r="G262" s="48">
        <v>0</v>
      </c>
      <c r="H262" s="67">
        <v>0</v>
      </c>
    </row>
    <row r="263" spans="1:8" ht="15.75" customHeight="1" hidden="1">
      <c r="A263" s="22" t="s">
        <v>59</v>
      </c>
      <c r="B263" s="6">
        <v>310</v>
      </c>
      <c r="C263" s="7" t="s">
        <v>13</v>
      </c>
      <c r="D263" s="56">
        <v>0</v>
      </c>
      <c r="E263" s="56"/>
      <c r="F263" s="56"/>
      <c r="G263" s="48">
        <f>D263+E263</f>
        <v>0</v>
      </c>
      <c r="H263" s="67" t="e">
        <f t="shared" si="22"/>
        <v>#DIV/0!</v>
      </c>
    </row>
    <row r="264" spans="1:8" ht="15.75" hidden="1">
      <c r="A264" s="22" t="s">
        <v>59</v>
      </c>
      <c r="B264" s="14" t="s">
        <v>39</v>
      </c>
      <c r="C264" s="7" t="s">
        <v>14</v>
      </c>
      <c r="D264" s="56"/>
      <c r="E264" s="56"/>
      <c r="F264" s="56"/>
      <c r="G264" s="48">
        <f>D264+E264</f>
        <v>0</v>
      </c>
      <c r="H264" s="67" t="e">
        <f t="shared" si="22"/>
        <v>#DIV/0!</v>
      </c>
    </row>
    <row r="265" spans="1:9" ht="15.75" customHeight="1">
      <c r="A265" s="53" t="s">
        <v>29</v>
      </c>
      <c r="B265" s="54"/>
      <c r="C265" s="54"/>
      <c r="D265" s="47">
        <f>SUM(D260:D264)</f>
        <v>4</v>
      </c>
      <c r="E265" s="47">
        <f>SUM(E260:E264)</f>
        <v>4</v>
      </c>
      <c r="F265" s="47">
        <f>SUM(F260:F264)</f>
        <v>0</v>
      </c>
      <c r="G265" s="47">
        <f>SUM(G260:G264)</f>
        <v>0</v>
      </c>
      <c r="H265" s="68">
        <v>0</v>
      </c>
      <c r="I265" s="32"/>
    </row>
    <row r="266" spans="1:8" ht="15.75" customHeight="1" hidden="1">
      <c r="A266" s="90" t="s">
        <v>110</v>
      </c>
      <c r="B266" s="91"/>
      <c r="C266" s="91"/>
      <c r="D266" s="55"/>
      <c r="E266" s="55"/>
      <c r="F266" s="55"/>
      <c r="G266" s="55"/>
      <c r="H266" s="72"/>
    </row>
    <row r="267" spans="1:8" ht="31.5" customHeight="1" hidden="1">
      <c r="A267" s="22" t="s">
        <v>102</v>
      </c>
      <c r="B267" s="6">
        <v>231</v>
      </c>
      <c r="C267" s="33" t="s">
        <v>103</v>
      </c>
      <c r="D267" s="56">
        <v>0</v>
      </c>
      <c r="E267" s="56"/>
      <c r="F267" s="56">
        <v>0</v>
      </c>
      <c r="G267" s="48">
        <f>D267+E267</f>
        <v>0</v>
      </c>
      <c r="H267" s="67" t="e">
        <f t="shared" si="22"/>
        <v>#DIV/0!</v>
      </c>
    </row>
    <row r="268" spans="1:8" ht="15.75" customHeight="1" hidden="1">
      <c r="A268" s="53" t="s">
        <v>104</v>
      </c>
      <c r="B268" s="54"/>
      <c r="C268" s="54"/>
      <c r="D268" s="47">
        <f>D267</f>
        <v>0</v>
      </c>
      <c r="E268" s="47">
        <f>E267</f>
        <v>0</v>
      </c>
      <c r="F268" s="47">
        <f>F267</f>
        <v>0</v>
      </c>
      <c r="G268" s="47">
        <f>G267</f>
        <v>0</v>
      </c>
      <c r="H268" s="68" t="e">
        <f t="shared" si="22"/>
        <v>#DIV/0!</v>
      </c>
    </row>
    <row r="269" spans="1:8" ht="18.75">
      <c r="A269" s="60"/>
      <c r="B269" s="61"/>
      <c r="C269" s="17" t="s">
        <v>105</v>
      </c>
      <c r="D269" s="77">
        <f>SUM(D83,D100,D117,D142,D209,D216,D241,D258,D265,D268)</f>
        <v>6699.1</v>
      </c>
      <c r="E269" s="77">
        <f>SUM(E83,E100,E117,E142,E209,E216,E241,E258,E265,E268)</f>
        <v>-252.8</v>
      </c>
      <c r="F269" s="62">
        <f>SUM(F83,F100,F117,F142,F209,F216,F241,F258,F265,F268)</f>
        <v>6554.8</v>
      </c>
      <c r="G269" s="77">
        <f>SUM(G83,G100,G117,G142,G209,G216,G241,G258,G265,G268)</f>
        <v>6951.9000000000015</v>
      </c>
      <c r="H269" s="74">
        <f>F269/G269*100</f>
        <v>94.28789251859202</v>
      </c>
    </row>
    <row r="270" spans="1:8" ht="15.75">
      <c r="A270" s="26"/>
      <c r="B270" s="6">
        <v>211</v>
      </c>
      <c r="C270" s="33" t="s">
        <v>1</v>
      </c>
      <c r="D270" s="46">
        <f>D219+D86+D59+D43+D27</f>
        <v>3615.9</v>
      </c>
      <c r="E270" s="46">
        <f>G270-D270</f>
        <v>506.0999999999999</v>
      </c>
      <c r="F270" s="46">
        <f>SUM(F10,F86,F120,F219)</f>
        <v>4086.5</v>
      </c>
      <c r="G270" s="46">
        <v>4122</v>
      </c>
      <c r="H270" s="67">
        <f aca="true" t="shared" si="23" ref="H270:H286">F270/G270*100</f>
        <v>99.13876758854924</v>
      </c>
    </row>
    <row r="271" spans="1:8" ht="15.75">
      <c r="A271" s="26"/>
      <c r="B271" s="6">
        <v>212</v>
      </c>
      <c r="C271" s="33" t="s">
        <v>2</v>
      </c>
      <c r="D271" s="46">
        <f>SUM(D11,D87,D220)</f>
        <v>15</v>
      </c>
      <c r="E271" s="46">
        <f aca="true" t="shared" si="24" ref="E271:E286">G271-D271</f>
        <v>-13.2</v>
      </c>
      <c r="F271" s="46">
        <f>SUM(F11,F87,F220)</f>
        <v>1.8</v>
      </c>
      <c r="G271" s="46">
        <f>SUM(G11,G87,G220)</f>
        <v>1.8</v>
      </c>
      <c r="H271" s="67">
        <f t="shared" si="23"/>
        <v>100</v>
      </c>
    </row>
    <row r="272" spans="1:8" ht="15.75">
      <c r="A272" s="26"/>
      <c r="B272" s="6">
        <v>213</v>
      </c>
      <c r="C272" s="33" t="s">
        <v>3</v>
      </c>
      <c r="D272" s="46">
        <v>1185.1</v>
      </c>
      <c r="E272" s="46">
        <f t="shared" si="24"/>
        <v>114.90000000000009</v>
      </c>
      <c r="F272" s="46">
        <f>SUM(F12,F88,F121,F221)</f>
        <v>1300</v>
      </c>
      <c r="G272" s="46">
        <v>1300</v>
      </c>
      <c r="H272" s="67">
        <f t="shared" si="23"/>
        <v>100</v>
      </c>
    </row>
    <row r="273" spans="1:8" ht="15.75">
      <c r="A273" s="26"/>
      <c r="B273" s="6">
        <v>221</v>
      </c>
      <c r="C273" s="33" t="s">
        <v>5</v>
      </c>
      <c r="D273" s="46">
        <f>SUM(D14,D90,D223)</f>
        <v>50.1</v>
      </c>
      <c r="E273" s="46">
        <f t="shared" si="24"/>
        <v>0.3999999999999986</v>
      </c>
      <c r="F273" s="46">
        <f>SUM(F14,F90,F223)</f>
        <v>50.5</v>
      </c>
      <c r="G273" s="46">
        <f>SUM(G14,G90,G223)</f>
        <v>50.5</v>
      </c>
      <c r="H273" s="67">
        <f t="shared" si="23"/>
        <v>100</v>
      </c>
    </row>
    <row r="274" spans="1:8" ht="15.75">
      <c r="A274" s="26"/>
      <c r="B274" s="6">
        <v>222</v>
      </c>
      <c r="C274" s="33" t="s">
        <v>6</v>
      </c>
      <c r="D274" s="46">
        <v>12.4</v>
      </c>
      <c r="E274" s="46">
        <f t="shared" si="24"/>
        <v>-11.200000000000001</v>
      </c>
      <c r="F274" s="46">
        <f>SUM(F15,F91,F202,F211,F224,F246,F253,F260)</f>
        <v>1.2</v>
      </c>
      <c r="G274" s="46">
        <f>SUM(G15,G91,G202,G211,G224,G246,G253,G260)</f>
        <v>1.2</v>
      </c>
      <c r="H274" s="67">
        <f t="shared" si="23"/>
        <v>100</v>
      </c>
    </row>
    <row r="275" spans="1:8" ht="15.75">
      <c r="A275" s="26"/>
      <c r="B275" s="6">
        <v>223</v>
      </c>
      <c r="C275" s="33" t="s">
        <v>7</v>
      </c>
      <c r="D275" s="46">
        <f>SUM(D16,D92,D185,D225)</f>
        <v>116.6</v>
      </c>
      <c r="E275" s="46">
        <f t="shared" si="24"/>
        <v>4.6000000000000085</v>
      </c>
      <c r="F275" s="46">
        <f>SUM(F16,F92,F185,F225)</f>
        <v>121.2</v>
      </c>
      <c r="G275" s="46">
        <f>SUM(G16,G92,G185,G225)</f>
        <v>121.2</v>
      </c>
      <c r="H275" s="67">
        <f t="shared" si="23"/>
        <v>100</v>
      </c>
    </row>
    <row r="276" spans="1:8" ht="15.75">
      <c r="A276" s="26"/>
      <c r="B276" s="6">
        <v>224</v>
      </c>
      <c r="C276" s="33" t="s">
        <v>8</v>
      </c>
      <c r="D276" s="46">
        <v>0</v>
      </c>
      <c r="E276" s="46">
        <f t="shared" si="24"/>
        <v>0</v>
      </c>
      <c r="F276" s="46">
        <f>SUM(F17,F93,F226,F124)</f>
        <v>43.2</v>
      </c>
      <c r="G276" s="46">
        <v>0</v>
      </c>
      <c r="H276" s="67">
        <v>0</v>
      </c>
    </row>
    <row r="277" spans="1:8" ht="15.75">
      <c r="A277" s="26"/>
      <c r="B277" s="6">
        <v>225</v>
      </c>
      <c r="C277" s="33" t="s">
        <v>9</v>
      </c>
      <c r="D277" s="46">
        <f>SUM(D18,D94,D104,D111,D145,D163,D167,D168,D175,D179,D186,D190,D194,D198,D203,D227,D127,D152,D153,D129,D228,D229,D128,)</f>
        <v>445</v>
      </c>
      <c r="E277" s="46">
        <f t="shared" si="24"/>
        <v>-130.3</v>
      </c>
      <c r="F277" s="46">
        <f>SUM(F18,F94,F104,F111,F145,F163,F167,F168,F175,F179,F186,F190,F194,F198,F203,F227,F127,F152,F153,F129,F228,F229,F128,)</f>
        <v>10.4</v>
      </c>
      <c r="G277" s="46">
        <v>314.7</v>
      </c>
      <c r="H277" s="67">
        <f t="shared" si="23"/>
        <v>3.3047346679377183</v>
      </c>
    </row>
    <row r="278" spans="1:8" ht="15.75">
      <c r="A278" s="26"/>
      <c r="B278" s="6">
        <v>226</v>
      </c>
      <c r="C278" s="33" t="s">
        <v>10</v>
      </c>
      <c r="D278" s="46">
        <v>248.7</v>
      </c>
      <c r="E278" s="46">
        <f t="shared" si="24"/>
        <v>-150.6</v>
      </c>
      <c r="F278" s="46">
        <f>SUM(F19,F95,F105,F112,F139,F140,F146,F164,F169,F170,F176,F180,F187,F191,F195,F199,F204,F212,F230,F247,F254,F261,F130,F205,F232,F231,F154,F131)</f>
        <v>18.1</v>
      </c>
      <c r="G278" s="46">
        <v>98.1</v>
      </c>
      <c r="H278" s="67">
        <f t="shared" si="23"/>
        <v>18.450560652395517</v>
      </c>
    </row>
    <row r="279" spans="1:8" ht="31.5" customHeight="1">
      <c r="A279" s="26"/>
      <c r="B279" s="6">
        <v>231</v>
      </c>
      <c r="C279" s="33" t="s">
        <v>103</v>
      </c>
      <c r="D279" s="46">
        <f>D267</f>
        <v>0</v>
      </c>
      <c r="E279" s="46">
        <f t="shared" si="24"/>
        <v>0</v>
      </c>
      <c r="F279" s="46">
        <f>F267</f>
        <v>0</v>
      </c>
      <c r="G279" s="46">
        <f>G267</f>
        <v>0</v>
      </c>
      <c r="H279" s="67">
        <v>0</v>
      </c>
    </row>
    <row r="280" spans="1:8" ht="31.5" customHeight="1">
      <c r="A280" s="26"/>
      <c r="B280" s="6">
        <v>241</v>
      </c>
      <c r="C280" s="33" t="s">
        <v>84</v>
      </c>
      <c r="D280" s="46">
        <f>SUM(D147)</f>
        <v>0</v>
      </c>
      <c r="E280" s="46">
        <f t="shared" si="24"/>
        <v>0</v>
      </c>
      <c r="F280" s="46">
        <f>SUM(F147)</f>
        <v>0</v>
      </c>
      <c r="G280" s="46">
        <f>SUM(G147)</f>
        <v>0</v>
      </c>
      <c r="H280" s="67">
        <v>0</v>
      </c>
    </row>
    <row r="281" spans="1:8" ht="31.5">
      <c r="A281" s="26"/>
      <c r="B281" s="6">
        <v>242</v>
      </c>
      <c r="C281" s="33" t="s">
        <v>85</v>
      </c>
      <c r="D281" s="46">
        <f>SUM(D148,D183)</f>
        <v>0</v>
      </c>
      <c r="E281" s="46">
        <f t="shared" si="24"/>
        <v>0</v>
      </c>
      <c r="F281" s="46">
        <f>SUM(F148,F183)</f>
        <v>0</v>
      </c>
      <c r="G281" s="46">
        <f>SUM(G148,G183)</f>
        <v>0</v>
      </c>
      <c r="H281" s="67">
        <v>0</v>
      </c>
    </row>
    <row r="282" spans="1:8" ht="31.5">
      <c r="A282" s="26"/>
      <c r="B282" s="6">
        <v>251</v>
      </c>
      <c r="C282" s="33" t="s">
        <v>82</v>
      </c>
      <c r="D282" s="46">
        <f>SUM(D20,D141)</f>
        <v>782.3</v>
      </c>
      <c r="E282" s="46">
        <f t="shared" si="24"/>
        <v>0</v>
      </c>
      <c r="F282" s="46">
        <f>SUM(F20,F141)</f>
        <v>766.6</v>
      </c>
      <c r="G282" s="46">
        <f>SUM(G20,G141)</f>
        <v>782.3</v>
      </c>
      <c r="H282" s="67">
        <f t="shared" si="23"/>
        <v>97.99309727725937</v>
      </c>
    </row>
    <row r="283" spans="1:8" ht="31.5">
      <c r="A283" s="26"/>
      <c r="B283" s="6">
        <v>263</v>
      </c>
      <c r="C283" s="33" t="s">
        <v>98</v>
      </c>
      <c r="D283" s="46">
        <f>SUM(D248,D244)</f>
        <v>0</v>
      </c>
      <c r="E283" s="46">
        <f t="shared" si="24"/>
        <v>0</v>
      </c>
      <c r="F283" s="46">
        <f>SUM(F248,F244)</f>
        <v>0</v>
      </c>
      <c r="G283" s="46">
        <f>SUM(G248,G244)</f>
        <v>0</v>
      </c>
      <c r="H283" s="67">
        <v>0</v>
      </c>
    </row>
    <row r="284" spans="1:8" ht="15.75">
      <c r="A284" s="26"/>
      <c r="B284" s="6">
        <v>290</v>
      </c>
      <c r="C284" s="33" t="s">
        <v>11</v>
      </c>
      <c r="D284" s="46">
        <f>SUM(D21,D96,D149,D206,D213,D233,D249,D255,D262,D156,D157,D132,D133,D113)</f>
        <v>44</v>
      </c>
      <c r="E284" s="46">
        <f t="shared" si="24"/>
        <v>-28.5</v>
      </c>
      <c r="F284" s="46">
        <f>SUM(F21,F96,F149,F206,F213,F233,F249,F255,F262,F156,F157,F132,F133,F113)</f>
        <v>10.3</v>
      </c>
      <c r="G284" s="46">
        <v>15.5</v>
      </c>
      <c r="H284" s="67">
        <f t="shared" si="23"/>
        <v>66.45161290322581</v>
      </c>
    </row>
    <row r="285" spans="1:8" ht="15.75">
      <c r="A285" s="26"/>
      <c r="B285" s="6">
        <v>310</v>
      </c>
      <c r="C285" s="33" t="s">
        <v>13</v>
      </c>
      <c r="D285" s="46">
        <v>164.6</v>
      </c>
      <c r="E285" s="46">
        <f t="shared" si="24"/>
        <v>-38.099999999999994</v>
      </c>
      <c r="F285" s="46">
        <f>SUM(F23,F98,F107,F115,F150,F165,F171,F172,F177,F181,F188,F192,F196,F200,F207,F214,F235,F250,F256,F263,F236,F237,F158,F159,F135,F134,F125)</f>
        <v>126.5</v>
      </c>
      <c r="G285" s="46">
        <v>126.5</v>
      </c>
      <c r="H285" s="67">
        <f t="shared" si="23"/>
        <v>100</v>
      </c>
    </row>
    <row r="286" spans="1:8" ht="15.75">
      <c r="A286" s="26"/>
      <c r="B286" s="6">
        <v>340</v>
      </c>
      <c r="C286" s="33" t="s">
        <v>14</v>
      </c>
      <c r="D286" s="46">
        <f>SUM(D238,D99,D73)</f>
        <v>19.3</v>
      </c>
      <c r="E286" s="46">
        <f t="shared" si="24"/>
        <v>-1.1000000000000014</v>
      </c>
      <c r="F286" s="46">
        <f>SUM(F24,F99,F108,F116,F122,F151,F166,F174,F173,F178,F182,F189,F193,F197,F201,F208,F215,F238,F251,F257,F264,F239,F240,F160,F161,F136,F137)</f>
        <v>18.5</v>
      </c>
      <c r="G286" s="46">
        <v>18.2</v>
      </c>
      <c r="H286" s="67">
        <f t="shared" si="23"/>
        <v>101.64835164835165</v>
      </c>
    </row>
    <row r="287" spans="1:8" ht="19.5" thickBot="1">
      <c r="A287" s="63"/>
      <c r="B287" s="64"/>
      <c r="C287" s="27" t="s">
        <v>105</v>
      </c>
      <c r="D287" s="76">
        <v>6699</v>
      </c>
      <c r="E287" s="65">
        <v>-253</v>
      </c>
      <c r="F287" s="65">
        <f>SUM(F270:F286)</f>
        <v>6554.8</v>
      </c>
      <c r="G287" s="76">
        <v>6952</v>
      </c>
      <c r="H287" s="75">
        <f>F287/G287*100</f>
        <v>94.28653624856157</v>
      </c>
    </row>
    <row r="292" ht="12.75">
      <c r="A292" s="1" t="s">
        <v>115</v>
      </c>
    </row>
  </sheetData>
  <sheetProtection/>
  <mergeCells count="27">
    <mergeCell ref="B138:C138"/>
    <mergeCell ref="A4:H4"/>
    <mergeCell ref="A266:C266"/>
    <mergeCell ref="C1:H1"/>
    <mergeCell ref="B243:C243"/>
    <mergeCell ref="B245:C245"/>
    <mergeCell ref="B252:C252"/>
    <mergeCell ref="A258:C258"/>
    <mergeCell ref="B184:C184"/>
    <mergeCell ref="A216:C216"/>
    <mergeCell ref="A241:C241"/>
    <mergeCell ref="A142:C142"/>
    <mergeCell ref="B144:C144"/>
    <mergeCell ref="B162:C162"/>
    <mergeCell ref="A209:C209"/>
    <mergeCell ref="A217:C217"/>
    <mergeCell ref="A101:C101"/>
    <mergeCell ref="A7:C7"/>
    <mergeCell ref="A83:C83"/>
    <mergeCell ref="A100:C100"/>
    <mergeCell ref="B102:C102"/>
    <mergeCell ref="B119:C119"/>
    <mergeCell ref="B123:C123"/>
    <mergeCell ref="B126:C126"/>
    <mergeCell ref="B109:C109"/>
    <mergeCell ref="A117:C117"/>
    <mergeCell ref="A118:C118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Марина</cp:lastModifiedBy>
  <cp:lastPrinted>2015-02-09T05:51:18Z</cp:lastPrinted>
  <dcterms:created xsi:type="dcterms:W3CDTF">2007-10-26T05:01:23Z</dcterms:created>
  <dcterms:modified xsi:type="dcterms:W3CDTF">2015-02-17T04:30:12Z</dcterms:modified>
  <cp:category/>
  <cp:version/>
  <cp:contentType/>
  <cp:contentStatus/>
</cp:coreProperties>
</file>